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6º A" sheetId="1" r:id="rId1"/>
    <sheet name="6º B" sheetId="2" r:id="rId2"/>
    <sheet name="Sheet1" sheetId="3" r:id="rId3"/>
  </sheets>
  <definedNames>
    <definedName name="_xlnm.Print_Area" localSheetId="0">'6º A'!$A$1:$AH$461</definedName>
    <definedName name="_xlnm.Print_Area" localSheetId="1">'6º B'!$A$1:$AH$461</definedName>
  </definedNames>
  <calcPr fullCalcOnLoad="1"/>
</workbook>
</file>

<file path=xl/sharedStrings.xml><?xml version="1.0" encoding="utf-8"?>
<sst xmlns="http://schemas.openxmlformats.org/spreadsheetml/2006/main" count="780" uniqueCount="76">
  <si>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</si>
  <si>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</si>
  <si>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</si>
  <si>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</si>
  <si>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</si>
  <si>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</si>
  <si>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</si>
  <si>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</si>
  <si>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</si>
  <si>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</si>
  <si>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</si>
  <si>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</si>
  <si>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</si>
  <si>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</si>
  <si>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</si>
  <si>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</si>
  <si>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</si>
  <si>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</si>
  <si>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Balanço do Teste</t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</si>
  <si>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</si>
  <si>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</si>
  <si>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</si>
  <si>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</si>
  <si>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</si>
  <si>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</si>
  <si>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</si>
  <si>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</si>
  <si>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GRELHA DE CORRECÇÃO</t>
  </si>
  <si>
    <t>Muito Fraco</t>
  </si>
  <si>
    <t>Não Satisfaz</t>
  </si>
  <si>
    <t>Satisfaz Pouco</t>
  </si>
  <si>
    <t>Satisfaz</t>
  </si>
  <si>
    <t>Satisfaz Bem</t>
  </si>
  <si>
    <t>Excelente</t>
  </si>
  <si>
    <t>Teste de Matemática                6 º Ano             Turma A             Data</t>
  </si>
  <si>
    <t>Alexandre Fernandes</t>
  </si>
  <si>
    <t>Bernardo Nunes</t>
  </si>
  <si>
    <t>Bruna M. da Cruz</t>
  </si>
  <si>
    <t>Carina Silva</t>
  </si>
  <si>
    <t>Carlos Esp. Santo</t>
  </si>
  <si>
    <t>Diana Fernandes</t>
  </si>
  <si>
    <t>Eduarda Serafim</t>
  </si>
  <si>
    <t>Emanuel Fernandes</t>
  </si>
  <si>
    <t>Gualter Costa Pereira</t>
  </si>
  <si>
    <t>Henrique Santos</t>
  </si>
  <si>
    <t>João Ant. Martinho</t>
  </si>
  <si>
    <t>João Miguel Silva</t>
  </si>
  <si>
    <t>João Paulo Nunes</t>
  </si>
  <si>
    <t>Marco Paulo Mota</t>
  </si>
  <si>
    <t>Micael Silva de Sousa</t>
  </si>
  <si>
    <t>Micaela N. Vitorino</t>
  </si>
  <si>
    <t>Pedro Cunha</t>
  </si>
  <si>
    <t>Rafael C. da Silva</t>
  </si>
  <si>
    <t>Ricardo Gonçalves</t>
  </si>
  <si>
    <t>Rodolfo M. da Silva</t>
  </si>
  <si>
    <t>Ana Rita Clemente</t>
  </si>
  <si>
    <t>André R da Costa</t>
  </si>
  <si>
    <t>Beatriz Teixeira</t>
  </si>
  <si>
    <t>Carolina Carvalho</t>
  </si>
  <si>
    <t>Carolina Poseiro</t>
  </si>
  <si>
    <t>Catarina Correia</t>
  </si>
  <si>
    <t>Daniel Antunes</t>
  </si>
  <si>
    <t>Daphené Patricio</t>
  </si>
  <si>
    <t>Diogo S. dos Santos</t>
  </si>
  <si>
    <t>Eduardo Falagueira</t>
  </si>
  <si>
    <t>Jessica Serra</t>
  </si>
  <si>
    <t>Jessica Carvalho</t>
  </si>
  <si>
    <t>Joana Militão</t>
  </si>
  <si>
    <t>Margarida Miguel</t>
  </si>
  <si>
    <t>Mariana Heliodoro</t>
  </si>
  <si>
    <t>Pedro Rafael Ferreira</t>
  </si>
  <si>
    <t>Pedro Miguel Pestana</t>
  </si>
  <si>
    <t>Rindert Smits</t>
  </si>
  <si>
    <t>Rui Rodrigues</t>
  </si>
  <si>
    <t>Tiago Alves Carvalho</t>
  </si>
  <si>
    <t>Teste de Matemática                6 º Ano             Turma B             Data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</si>
</sst>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0" fillId="2" borderId="8" xfId="17" applyFill="1" applyBorder="1" applyAlignment="1">
      <alignment horizontal="left" vertical="center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20" fillId="4" borderId="16" xfId="17" applyNumberFormat="1" applyFont="1" applyFill="1" applyBorder="1" applyAlignment="1">
      <alignment horizontal="left"/>
      <protection/>
    </xf>
    <xf numFmtId="0" fontId="20" fillId="4" borderId="18" xfId="17" applyNumberFormat="1" applyFont="1" applyFill="1" applyBorder="1" applyAlignment="1">
      <alignment horizontal="left"/>
      <protection/>
    </xf>
    <xf numFmtId="0" fontId="22" fillId="4" borderId="7" xfId="17" applyNumberFormat="1" applyFont="1" applyFill="1" applyBorder="1" applyAlignment="1">
      <alignment/>
      <protection/>
    </xf>
    <xf numFmtId="0" fontId="22" fillId="4" borderId="0" xfId="17" applyNumberFormat="1" applyFont="1" applyFill="1" applyBorder="1" applyAlignment="1">
      <alignment/>
      <protection/>
    </xf>
    <xf numFmtId="0" fontId="23" fillId="4" borderId="7" xfId="17" applyFont="1" applyFill="1" applyBorder="1" applyAlignment="1">
      <alignment horizontal="right"/>
      <protection/>
    </xf>
    <xf numFmtId="0" fontId="23" fillId="4" borderId="0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8" fillId="3" borderId="2" xfId="17" applyFont="1" applyFill="1" applyBorder="1" applyAlignment="1">
      <alignment horizontal="left"/>
      <protection/>
    </xf>
    <xf numFmtId="0" fontId="8" fillId="3" borderId="2" xfId="17" applyFont="1" applyFill="1" applyBorder="1" applyAlignment="1">
      <alignment wrapText="1"/>
      <protection/>
    </xf>
    <xf numFmtId="0" fontId="8" fillId="3" borderId="2" xfId="17" applyFont="1" applyFill="1" applyBorder="1" applyAlignment="1">
      <alignment/>
      <protection/>
    </xf>
    <xf numFmtId="0" fontId="8" fillId="3" borderId="2" xfId="17" applyFont="1" applyFill="1" applyBorder="1" applyAlignment="1">
      <alignment horizontal="left" wrapText="1"/>
      <protection/>
    </xf>
    <xf numFmtId="0" fontId="15" fillId="0" borderId="0" xfId="17" applyFont="1" applyAlignment="1">
      <alignment horizontal="center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21" fillId="0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A'!$B$61:$B$71</c:f>
              <c:strCache/>
            </c:strRef>
          </c:cat>
          <c:val>
            <c:numRef>
              <c:f>'6º A'!$C$61:$C$71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A'!$B$61:$B$71</c:f>
              <c:strCache/>
            </c:strRef>
          </c:cat>
          <c:val>
            <c:numRef>
              <c:f>'6º A'!$D$61:$D$71</c:f>
              <c:numCache/>
            </c:numRef>
          </c:val>
        </c:ser>
        <c:gapWidth val="100"/>
        <c:axId val="22763306"/>
        <c:axId val="22440027"/>
      </c:barChart>
      <c:catAx>
        <c:axId val="22763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40027"/>
        <c:crosses val="autoZero"/>
        <c:auto val="1"/>
        <c:lblOffset val="100"/>
        <c:noMultiLvlLbl val="0"/>
      </c:catAx>
      <c:valAx>
        <c:axId val="22440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763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B'!$B$292:$B$302</c:f>
              <c:strCache/>
            </c:strRef>
          </c:cat>
          <c:val>
            <c:numRef>
              <c:f>'6º B'!$C$292:$C$302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B'!$B$292:$B$302</c:f>
              <c:strCache/>
            </c:strRef>
          </c:cat>
          <c:val>
            <c:numRef>
              <c:f>'6º B'!$D$292:$D$302</c:f>
              <c:numCache/>
            </c:numRef>
          </c:val>
        </c:ser>
        <c:gapWidth val="100"/>
        <c:axId val="42274964"/>
        <c:axId val="60862709"/>
      </c:barChart>
      <c:catAx>
        <c:axId val="4227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62709"/>
        <c:crosses val="autoZero"/>
        <c:auto val="1"/>
        <c:lblOffset val="100"/>
        <c:noMultiLvlLbl val="0"/>
      </c:catAx>
      <c:valAx>
        <c:axId val="60862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74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B'!$B$369:$B$379</c:f>
              <c:strCache/>
            </c:strRef>
          </c:cat>
          <c:val>
            <c:numRef>
              <c:f>'6º B'!$C$369:$C$379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B'!$B$369:$B$379</c:f>
              <c:strCache/>
            </c:strRef>
          </c:cat>
          <c:val>
            <c:numRef>
              <c:f>'6º B'!$D$369:$D$379</c:f>
              <c:numCache/>
            </c:numRef>
          </c:val>
        </c:ser>
        <c:gapWidth val="100"/>
        <c:axId val="46622350"/>
        <c:axId val="40228255"/>
      </c:barChart>
      <c:catAx>
        <c:axId val="46622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28255"/>
        <c:crosses val="autoZero"/>
        <c:auto val="1"/>
        <c:lblOffset val="100"/>
        <c:noMultiLvlLbl val="0"/>
      </c:catAx>
      <c:valAx>
        <c:axId val="4022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22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B'!$B$446:$B$456</c:f>
              <c:strCache/>
            </c:strRef>
          </c:cat>
          <c:val>
            <c:numRef>
              <c:f>'6º B'!$C$446:$C$456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B'!$B$446:$B$456</c:f>
              <c:strCache/>
            </c:strRef>
          </c:cat>
          <c:val>
            <c:numRef>
              <c:f>'6º B'!$D$446:$D$456</c:f>
              <c:numCache/>
            </c:numRef>
          </c:val>
        </c:ser>
        <c:gapWidth val="100"/>
        <c:axId val="11309160"/>
        <c:axId val="40642345"/>
      </c:barChart>
      <c:catAx>
        <c:axId val="1130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42345"/>
        <c:crosses val="autoZero"/>
        <c:auto val="1"/>
        <c:lblOffset val="100"/>
        <c:noMultiLvlLbl val="0"/>
      </c:catAx>
      <c:valAx>
        <c:axId val="40642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09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A'!$B$138:$B$148</c:f>
              <c:strCache/>
            </c:strRef>
          </c:cat>
          <c:val>
            <c:numRef>
              <c:f>'6º A'!$C$138:$C$148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A'!$B$138:$B$148</c:f>
              <c:strCache/>
            </c:strRef>
          </c:cat>
          <c:val>
            <c:numRef>
              <c:f>'6º A'!$D$138:$D$148</c:f>
              <c:numCache/>
            </c:numRef>
          </c:val>
        </c:ser>
        <c:gapWidth val="100"/>
        <c:axId val="4013124"/>
        <c:axId val="27421477"/>
      </c:barChart>
      <c:catAx>
        <c:axId val="4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21477"/>
        <c:crosses val="autoZero"/>
        <c:auto val="1"/>
        <c:lblOffset val="100"/>
        <c:noMultiLvlLbl val="0"/>
      </c:catAx>
      <c:valAx>
        <c:axId val="27421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A'!$B$215:$B$225</c:f>
              <c:strCache/>
            </c:strRef>
          </c:cat>
          <c:val>
            <c:numRef>
              <c:f>'6º A'!$C$215:$C$225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A'!$B$215:$B$225</c:f>
              <c:strCache/>
            </c:strRef>
          </c:cat>
          <c:val>
            <c:numRef>
              <c:f>'6º A'!$D$215:$D$225</c:f>
              <c:numCache/>
            </c:numRef>
          </c:val>
        </c:ser>
        <c:gapWidth val="100"/>
        <c:axId val="19520318"/>
        <c:axId val="38916303"/>
      </c:barChart>
      <c:catAx>
        <c:axId val="1952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16303"/>
        <c:crosses val="autoZero"/>
        <c:auto val="1"/>
        <c:lblOffset val="100"/>
        <c:noMultiLvlLbl val="0"/>
      </c:catAx>
      <c:valAx>
        <c:axId val="3891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20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A'!$B$292:$B$302</c:f>
              <c:strCache/>
            </c:strRef>
          </c:cat>
          <c:val>
            <c:numRef>
              <c:f>'6º A'!$C$292:$C$302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A'!$B$292:$B$302</c:f>
              <c:strCache/>
            </c:strRef>
          </c:cat>
          <c:val>
            <c:numRef>
              <c:f>'6º A'!$D$292:$D$302</c:f>
              <c:numCache/>
            </c:numRef>
          </c:val>
        </c:ser>
        <c:gapWidth val="100"/>
        <c:axId val="3636760"/>
        <c:axId val="5968729"/>
      </c:barChart>
      <c:catAx>
        <c:axId val="363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8729"/>
        <c:crosses val="autoZero"/>
        <c:auto val="1"/>
        <c:lblOffset val="100"/>
        <c:noMultiLvlLbl val="0"/>
      </c:catAx>
      <c:valAx>
        <c:axId val="5968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6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A'!$B$369:$B$379</c:f>
              <c:strCache/>
            </c:strRef>
          </c:cat>
          <c:val>
            <c:numRef>
              <c:f>'6º A'!$C$369:$C$379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A'!$B$369:$B$379</c:f>
              <c:strCache/>
            </c:strRef>
          </c:cat>
          <c:val>
            <c:numRef>
              <c:f>'6º A'!$D$369:$D$379</c:f>
              <c:numCache/>
            </c:numRef>
          </c:val>
        </c:ser>
        <c:gapWidth val="100"/>
        <c:axId val="4673234"/>
        <c:axId val="65047747"/>
      </c:barChart>
      <c:catAx>
        <c:axId val="46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47747"/>
        <c:crosses val="autoZero"/>
        <c:auto val="1"/>
        <c:lblOffset val="100"/>
        <c:noMultiLvlLbl val="0"/>
      </c:catAx>
      <c:valAx>
        <c:axId val="6504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3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A'!$B$446:$B$456</c:f>
              <c:strCache/>
            </c:strRef>
          </c:cat>
          <c:val>
            <c:numRef>
              <c:f>'6º A'!$C$446:$C$456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A'!$B$446:$B$456</c:f>
              <c:strCache/>
            </c:strRef>
          </c:cat>
          <c:val>
            <c:numRef>
              <c:f>'6º A'!$D$446:$D$456</c:f>
              <c:numCache/>
            </c:numRef>
          </c:val>
        </c:ser>
        <c:gapWidth val="100"/>
        <c:axId val="16734060"/>
        <c:axId val="14317325"/>
      </c:barChart>
      <c:catAx>
        <c:axId val="1673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17325"/>
        <c:crosses val="autoZero"/>
        <c:auto val="1"/>
        <c:lblOffset val="100"/>
        <c:noMultiLvlLbl val="0"/>
      </c:catAx>
      <c:valAx>
        <c:axId val="1431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34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B'!$B$62:$B$72</c:f>
              <c:strCache/>
            </c:strRef>
          </c:cat>
          <c:val>
            <c:numRef>
              <c:f>'6º B'!$C$62:$C$72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B'!$B$62:$B$72</c:f>
              <c:strCache/>
            </c:strRef>
          </c:cat>
          <c:val>
            <c:numRef>
              <c:f>'6º B'!$D$62:$D$72</c:f>
              <c:numCache/>
            </c:numRef>
          </c:val>
        </c:ser>
        <c:gapWidth val="100"/>
        <c:axId val="10781158"/>
        <c:axId val="10546231"/>
      </c:barChart>
      <c:catAx>
        <c:axId val="1078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46231"/>
        <c:crosses val="autoZero"/>
        <c:auto val="1"/>
        <c:lblOffset val="100"/>
        <c:noMultiLvlLbl val="0"/>
      </c:catAx>
      <c:valAx>
        <c:axId val="1054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8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B'!$B$138:$B$148</c:f>
              <c:strCache/>
            </c:strRef>
          </c:cat>
          <c:val>
            <c:numRef>
              <c:f>'6º B'!$C$138:$C$148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B'!$B$138:$B$148</c:f>
              <c:strCache/>
            </c:strRef>
          </c:cat>
          <c:val>
            <c:numRef>
              <c:f>'6º B'!$D$138:$D$148</c:f>
              <c:numCache/>
            </c:numRef>
          </c:val>
        </c:ser>
        <c:gapWidth val="100"/>
        <c:axId val="64264256"/>
        <c:axId val="39183937"/>
      </c:barChart>
      <c:catAx>
        <c:axId val="6426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83937"/>
        <c:crosses val="autoZero"/>
        <c:auto val="1"/>
        <c:lblOffset val="100"/>
        <c:noMultiLvlLbl val="0"/>
      </c:catAx>
      <c:valAx>
        <c:axId val="39183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64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B'!$B$215:$B$225</c:f>
              <c:strCache/>
            </c:strRef>
          </c:cat>
          <c:val>
            <c:numRef>
              <c:f>'6º B'!$C$215:$C$225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'6º B'!$B$215:$B$225</c:f>
              <c:strCache/>
            </c:strRef>
          </c:cat>
          <c:val>
            <c:numRef>
              <c:f>'6º B'!$D$215:$D$225</c:f>
              <c:numCache/>
            </c:numRef>
          </c:val>
        </c:ser>
        <c:gapWidth val="100"/>
        <c:axId val="18891898"/>
        <c:axId val="3096363"/>
      </c:barChart>
      <c:catAx>
        <c:axId val="1889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6363"/>
        <c:crosses val="autoZero"/>
        <c:auto val="1"/>
        <c:lblOffset val="100"/>
        <c:noMultiLvlLbl val="0"/>
      </c:catAx>
      <c:valAx>
        <c:axId val="309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91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152400</xdr:rowOff>
    </xdr:from>
    <xdr:to>
      <xdr:col>33</xdr:col>
      <xdr:colOff>381000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2409825" y="7658100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119</xdr:row>
      <xdr:rowOff>152400</xdr:rowOff>
    </xdr:from>
    <xdr:to>
      <xdr:col>33</xdr:col>
      <xdr:colOff>381000</xdr:colOff>
      <xdr:row>152</xdr:row>
      <xdr:rowOff>9525</xdr:rowOff>
    </xdr:to>
    <xdr:graphicFrame>
      <xdr:nvGraphicFramePr>
        <xdr:cNvPr id="2" name="Chart 2"/>
        <xdr:cNvGraphicFramePr/>
      </xdr:nvGraphicFramePr>
      <xdr:xfrm>
        <a:off x="2409825" y="20783550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196</xdr:row>
      <xdr:rowOff>152400</xdr:rowOff>
    </xdr:from>
    <xdr:to>
      <xdr:col>33</xdr:col>
      <xdr:colOff>381000</xdr:colOff>
      <xdr:row>229</xdr:row>
      <xdr:rowOff>9525</xdr:rowOff>
    </xdr:to>
    <xdr:graphicFrame>
      <xdr:nvGraphicFramePr>
        <xdr:cNvPr id="3" name="Chart 3"/>
        <xdr:cNvGraphicFramePr/>
      </xdr:nvGraphicFramePr>
      <xdr:xfrm>
        <a:off x="2409825" y="33909000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273</xdr:row>
      <xdr:rowOff>152400</xdr:rowOff>
    </xdr:from>
    <xdr:to>
      <xdr:col>33</xdr:col>
      <xdr:colOff>381000</xdr:colOff>
      <xdr:row>306</xdr:row>
      <xdr:rowOff>9525</xdr:rowOff>
    </xdr:to>
    <xdr:graphicFrame>
      <xdr:nvGraphicFramePr>
        <xdr:cNvPr id="4" name="Chart 4"/>
        <xdr:cNvGraphicFramePr/>
      </xdr:nvGraphicFramePr>
      <xdr:xfrm>
        <a:off x="2409825" y="47034450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350</xdr:row>
      <xdr:rowOff>152400</xdr:rowOff>
    </xdr:from>
    <xdr:to>
      <xdr:col>33</xdr:col>
      <xdr:colOff>381000</xdr:colOff>
      <xdr:row>383</xdr:row>
      <xdr:rowOff>9525</xdr:rowOff>
    </xdr:to>
    <xdr:graphicFrame>
      <xdr:nvGraphicFramePr>
        <xdr:cNvPr id="5" name="Chart 5"/>
        <xdr:cNvGraphicFramePr/>
      </xdr:nvGraphicFramePr>
      <xdr:xfrm>
        <a:off x="2409825" y="60159900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427</xdr:row>
      <xdr:rowOff>152400</xdr:rowOff>
    </xdr:from>
    <xdr:to>
      <xdr:col>33</xdr:col>
      <xdr:colOff>381000</xdr:colOff>
      <xdr:row>460</xdr:row>
      <xdr:rowOff>9525</xdr:rowOff>
    </xdr:to>
    <xdr:graphicFrame>
      <xdr:nvGraphicFramePr>
        <xdr:cNvPr id="6" name="Chart 6"/>
        <xdr:cNvGraphicFramePr/>
      </xdr:nvGraphicFramePr>
      <xdr:xfrm>
        <a:off x="2409825" y="73285350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753350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119</xdr:row>
      <xdr:rowOff>152400</xdr:rowOff>
    </xdr:from>
    <xdr:to>
      <xdr:col>33</xdr:col>
      <xdr:colOff>381000</xdr:colOff>
      <xdr:row>152</xdr:row>
      <xdr:rowOff>9525</xdr:rowOff>
    </xdr:to>
    <xdr:graphicFrame>
      <xdr:nvGraphicFramePr>
        <xdr:cNvPr id="2" name="Chart 2"/>
        <xdr:cNvGraphicFramePr/>
      </xdr:nvGraphicFramePr>
      <xdr:xfrm>
        <a:off x="2409825" y="2071687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196</xdr:row>
      <xdr:rowOff>152400</xdr:rowOff>
    </xdr:from>
    <xdr:to>
      <xdr:col>33</xdr:col>
      <xdr:colOff>381000</xdr:colOff>
      <xdr:row>229</xdr:row>
      <xdr:rowOff>9525</xdr:rowOff>
    </xdr:to>
    <xdr:graphicFrame>
      <xdr:nvGraphicFramePr>
        <xdr:cNvPr id="3" name="Chart 3"/>
        <xdr:cNvGraphicFramePr/>
      </xdr:nvGraphicFramePr>
      <xdr:xfrm>
        <a:off x="2409825" y="3384232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273</xdr:row>
      <xdr:rowOff>152400</xdr:rowOff>
    </xdr:from>
    <xdr:to>
      <xdr:col>33</xdr:col>
      <xdr:colOff>381000</xdr:colOff>
      <xdr:row>306</xdr:row>
      <xdr:rowOff>9525</xdr:rowOff>
    </xdr:to>
    <xdr:graphicFrame>
      <xdr:nvGraphicFramePr>
        <xdr:cNvPr id="4" name="Chart 4"/>
        <xdr:cNvGraphicFramePr/>
      </xdr:nvGraphicFramePr>
      <xdr:xfrm>
        <a:off x="2409825" y="4696777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350</xdr:row>
      <xdr:rowOff>152400</xdr:rowOff>
    </xdr:from>
    <xdr:to>
      <xdr:col>33</xdr:col>
      <xdr:colOff>381000</xdr:colOff>
      <xdr:row>383</xdr:row>
      <xdr:rowOff>9525</xdr:rowOff>
    </xdr:to>
    <xdr:graphicFrame>
      <xdr:nvGraphicFramePr>
        <xdr:cNvPr id="5" name="Chart 5"/>
        <xdr:cNvGraphicFramePr/>
      </xdr:nvGraphicFramePr>
      <xdr:xfrm>
        <a:off x="2409825" y="6009322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427</xdr:row>
      <xdr:rowOff>152400</xdr:rowOff>
    </xdr:from>
    <xdr:to>
      <xdr:col>33</xdr:col>
      <xdr:colOff>381000</xdr:colOff>
      <xdr:row>460</xdr:row>
      <xdr:rowOff>9525</xdr:rowOff>
    </xdr:to>
    <xdr:graphicFrame>
      <xdr:nvGraphicFramePr>
        <xdr:cNvPr id="6" name="Chart 6"/>
        <xdr:cNvGraphicFramePr/>
      </xdr:nvGraphicFramePr>
      <xdr:xfrm>
        <a:off x="2409825" y="7321867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60"/>
  <sheetViews>
    <sheetView tabSelected="1" zoomScale="75" zoomScaleNormal="75" workbookViewId="0" topLeftCell="A437">
      <selection activeCell="AM4" sqref="AM4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0"/>
      <c r="B2" s="60"/>
      <c r="C2" s="76" t="s">
        <v>27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60"/>
      <c r="O2" s="60"/>
      <c r="P2" s="60" t="s">
        <v>34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4" ht="18" customHeight="1" thickBot="1"/>
    <row r="5" spans="1:35" s="3" customFormat="1" ht="12.75" customHeight="1" thickTop="1">
      <c r="A5" s="9"/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3" t="s">
        <v>1</v>
      </c>
      <c r="AC5" s="83" t="s">
        <v>2</v>
      </c>
      <c r="AD5" s="84"/>
      <c r="AE5" s="84"/>
      <c r="AF5" s="85"/>
      <c r="AG5" s="81" t="s">
        <v>14</v>
      </c>
      <c r="AH5" s="82"/>
      <c r="AI5" s="19"/>
    </row>
    <row r="6" spans="1:35" ht="26.25">
      <c r="A6" s="10"/>
      <c r="B6" s="15" t="s">
        <v>17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4">
        <f>SUM(C6:AA6)</f>
        <v>0</v>
      </c>
      <c r="AC6" s="29" t="s">
        <v>3</v>
      </c>
      <c r="AD6" s="29" t="s">
        <v>4</v>
      </c>
      <c r="AE6" s="29" t="s">
        <v>5</v>
      </c>
      <c r="AF6" s="29" t="s">
        <v>6</v>
      </c>
      <c r="AG6" s="8" t="s">
        <v>15</v>
      </c>
      <c r="AH6" s="18" t="s">
        <v>16</v>
      </c>
      <c r="AI6" s="20"/>
    </row>
    <row r="7" spans="1:35" ht="12.75">
      <c r="A7" s="16" t="s">
        <v>7</v>
      </c>
      <c r="B7" s="17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5"/>
      <c r="AC7" s="31"/>
      <c r="AD7" s="31"/>
      <c r="AE7" s="31"/>
      <c r="AF7" s="32"/>
      <c r="AG7" s="13"/>
      <c r="AH7" s="12"/>
      <c r="AI7" s="20"/>
    </row>
    <row r="8" spans="1:35" ht="13.5">
      <c r="A8" s="11">
        <v>1</v>
      </c>
      <c r="B8" s="73" t="s">
        <v>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aca="true" t="shared" si="0" ref="AB8:AB32">IF(AI8&lt;&gt;0,SUM(C8:AA8),"")</f>
      </c>
      <c r="AC8" s="30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0</v>
      </c>
      <c r="AD8" s="30">
        <f aca="true" t="shared" si="2" ref="AD8:AD32">COUNTA(C8:AA8)-AC8-AE8-AF8</f>
        <v>0</v>
      </c>
      <c r="AE8" s="30">
        <f aca="true" t="shared" si="3" ref="AE8:AE32">COUNTIF(C8:AA8,"0")</f>
        <v>0</v>
      </c>
      <c r="AF8" s="30">
        <f aca="true" t="shared" si="4" ref="AF8:AF32">COUNTIF(C8:AA8,"X")</f>
        <v>0</v>
      </c>
      <c r="AG8" s="21">
        <f aca="true" t="shared" si="5" ref="AG8:AG32">IF(AB8&lt;&gt;"",ROUND((AB8*100)/AB$6,0),"")</f>
      </c>
      <c r="AH8" s="14">
        <f aca="true" t="shared" si="6" ref="AH8:AH32">IF(AG8&lt;&gt;"",IF(AG8&gt;89,"Excelente",IF(AG8&gt;74,"Sat. Bem",IF(AG8&gt;55,"Satisfaz",IF(AG8&gt;49,"Sat. Pouco",IF(AG8&gt;20,"Não Sat.",IF(AG8&gt;=0,"M. Fraco","")))))),"")</f>
      </c>
      <c r="AI8" s="20">
        <f aca="true" t="shared" si="7" ref="AI8:AI32">COUNTA(C8:AA8)</f>
        <v>0</v>
      </c>
    </row>
    <row r="9" spans="1:35" ht="13.5">
      <c r="A9" s="11">
        <v>2</v>
      </c>
      <c r="B9" s="73" t="s">
        <v>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3</v>
      </c>
      <c r="B10" s="73" t="s">
        <v>37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4</v>
      </c>
      <c r="B11" s="73" t="s">
        <v>38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5</v>
      </c>
      <c r="B12" s="73" t="s">
        <v>39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6</v>
      </c>
      <c r="B13" s="73" t="s">
        <v>40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7</v>
      </c>
      <c r="B14" s="73" t="s">
        <v>41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8</v>
      </c>
      <c r="B15" s="73" t="s">
        <v>42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9</v>
      </c>
      <c r="B16" s="73" t="s">
        <v>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10</v>
      </c>
      <c r="B17" s="73" t="s">
        <v>44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11</v>
      </c>
      <c r="B18" s="73" t="s">
        <v>45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12</v>
      </c>
      <c r="B19" s="73" t="s">
        <v>46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13</v>
      </c>
      <c r="B20" s="73" t="s">
        <v>47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14</v>
      </c>
      <c r="B21" s="73" t="s">
        <v>48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15</v>
      </c>
      <c r="B22" s="73" t="s">
        <v>49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16</v>
      </c>
      <c r="B23" s="73" t="s">
        <v>50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17</v>
      </c>
      <c r="B24" s="73" t="s">
        <v>51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18</v>
      </c>
      <c r="B25" s="73" t="s">
        <v>52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6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19</v>
      </c>
      <c r="B26" s="74" t="s">
        <v>53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20</v>
      </c>
      <c r="B27" s="74" t="s">
        <v>54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21</v>
      </c>
      <c r="B28" s="7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22</v>
      </c>
      <c r="B29" s="7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23</v>
      </c>
      <c r="B30" s="7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24</v>
      </c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11">
        <v>25</v>
      </c>
      <c r="B32" s="7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>
        <f t="shared" si="0"/>
      </c>
      <c r="AC32" s="30">
        <f t="shared" si="1"/>
        <v>0</v>
      </c>
      <c r="AD32" s="30">
        <f t="shared" si="2"/>
        <v>0</v>
      </c>
      <c r="AE32" s="30">
        <f t="shared" si="3"/>
        <v>0</v>
      </c>
      <c r="AF32" s="30">
        <f t="shared" si="4"/>
        <v>0</v>
      </c>
      <c r="AG32" s="21">
        <f t="shared" si="5"/>
      </c>
      <c r="AH32" s="14">
        <f t="shared" si="6"/>
      </c>
      <c r="AI32" s="20">
        <f t="shared" si="7"/>
        <v>0</v>
      </c>
    </row>
    <row r="33" spans="1:35" ht="13.5">
      <c r="A33" s="86" t="s">
        <v>9</v>
      </c>
      <c r="B33" s="33" t="s">
        <v>10</v>
      </c>
      <c r="C33" s="34">
        <f aca="true" t="shared" si="8" ref="C33:AA33">COUNTIF(C8:C32,C6)</f>
        <v>0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0</v>
      </c>
      <c r="H33" s="34">
        <f t="shared" si="8"/>
        <v>0</v>
      </c>
      <c r="I33" s="34">
        <f t="shared" si="8"/>
        <v>0</v>
      </c>
      <c r="J33" s="34">
        <f t="shared" si="8"/>
        <v>0</v>
      </c>
      <c r="K33" s="34">
        <f t="shared" si="8"/>
        <v>0</v>
      </c>
      <c r="L33" s="34">
        <f t="shared" si="8"/>
        <v>0</v>
      </c>
      <c r="M33" s="34">
        <f t="shared" si="8"/>
        <v>0</v>
      </c>
      <c r="N33" s="34">
        <f t="shared" si="8"/>
        <v>0</v>
      </c>
      <c r="O33" s="34">
        <f t="shared" si="8"/>
        <v>0</v>
      </c>
      <c r="P33" s="34">
        <f t="shared" si="8"/>
        <v>0</v>
      </c>
      <c r="Q33" s="34">
        <f t="shared" si="8"/>
        <v>0</v>
      </c>
      <c r="R33" s="34">
        <f t="shared" si="8"/>
        <v>0</v>
      </c>
      <c r="S33" s="34">
        <f t="shared" si="8"/>
        <v>0</v>
      </c>
      <c r="T33" s="34">
        <f t="shared" si="8"/>
        <v>0</v>
      </c>
      <c r="U33" s="34">
        <f t="shared" si="8"/>
        <v>0</v>
      </c>
      <c r="V33" s="34">
        <f t="shared" si="8"/>
        <v>0</v>
      </c>
      <c r="W33" s="34">
        <f t="shared" si="8"/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5"/>
      <c r="AC33" s="35"/>
      <c r="AD33" s="35"/>
      <c r="AE33" s="35"/>
      <c r="AF33" s="35"/>
      <c r="AG33" s="36"/>
      <c r="AH33" s="37"/>
      <c r="AI33" s="20"/>
    </row>
    <row r="34" spans="1:35" ht="13.5">
      <c r="A34" s="86"/>
      <c r="B34" s="38" t="s">
        <v>11</v>
      </c>
      <c r="C34" s="22">
        <f aca="true" t="shared" si="9" ref="C34:AA34">COUNTIF(C8:C32,"&gt;0")-COUNTIF(C8:C32,C6)</f>
        <v>0</v>
      </c>
      <c r="D34" s="22">
        <f t="shared" si="9"/>
        <v>0</v>
      </c>
      <c r="E34" s="22">
        <f t="shared" si="9"/>
        <v>0</v>
      </c>
      <c r="F34" s="22">
        <f t="shared" si="9"/>
        <v>0</v>
      </c>
      <c r="G34" s="22">
        <f t="shared" si="9"/>
        <v>0</v>
      </c>
      <c r="H34" s="22">
        <f t="shared" si="9"/>
        <v>0</v>
      </c>
      <c r="I34" s="22">
        <f t="shared" si="9"/>
        <v>0</v>
      </c>
      <c r="J34" s="22">
        <f t="shared" si="9"/>
        <v>0</v>
      </c>
      <c r="K34" s="22">
        <f t="shared" si="9"/>
        <v>0</v>
      </c>
      <c r="L34" s="22">
        <f t="shared" si="9"/>
        <v>0</v>
      </c>
      <c r="M34" s="22">
        <f t="shared" si="9"/>
        <v>0</v>
      </c>
      <c r="N34" s="22">
        <f t="shared" si="9"/>
        <v>0</v>
      </c>
      <c r="O34" s="22">
        <f t="shared" si="9"/>
        <v>0</v>
      </c>
      <c r="P34" s="22">
        <f t="shared" si="9"/>
        <v>0</v>
      </c>
      <c r="Q34" s="22">
        <f t="shared" si="9"/>
        <v>0</v>
      </c>
      <c r="R34" s="22">
        <f t="shared" si="9"/>
        <v>0</v>
      </c>
      <c r="S34" s="22">
        <f t="shared" si="9"/>
        <v>0</v>
      </c>
      <c r="T34" s="22">
        <f t="shared" si="9"/>
        <v>0</v>
      </c>
      <c r="U34" s="22">
        <f t="shared" si="9"/>
        <v>0</v>
      </c>
      <c r="V34" s="22">
        <f t="shared" si="9"/>
        <v>0</v>
      </c>
      <c r="W34" s="22">
        <f t="shared" si="9"/>
        <v>0</v>
      </c>
      <c r="X34" s="22">
        <f t="shared" si="9"/>
        <v>0</v>
      </c>
      <c r="Y34" s="22">
        <f t="shared" si="9"/>
        <v>0</v>
      </c>
      <c r="Z34" s="22">
        <f t="shared" si="9"/>
        <v>0</v>
      </c>
      <c r="AA34" s="22">
        <f t="shared" si="9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3.5">
      <c r="A35" s="86"/>
      <c r="B35" s="38" t="s">
        <v>12</v>
      </c>
      <c r="C35" s="22">
        <f aca="true" t="shared" si="10" ref="C35:AA35">COUNTIF(C8:C32,"0")</f>
        <v>0</v>
      </c>
      <c r="D35" s="22">
        <f t="shared" si="10"/>
        <v>0</v>
      </c>
      <c r="E35" s="22">
        <f t="shared" si="10"/>
        <v>0</v>
      </c>
      <c r="F35" s="22">
        <f t="shared" si="10"/>
        <v>0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22">
        <f t="shared" si="10"/>
        <v>0</v>
      </c>
      <c r="P35" s="22">
        <f t="shared" si="10"/>
        <v>0</v>
      </c>
      <c r="Q35" s="22">
        <f t="shared" si="10"/>
        <v>0</v>
      </c>
      <c r="R35" s="22">
        <f t="shared" si="10"/>
        <v>0</v>
      </c>
      <c r="S35" s="22">
        <f t="shared" si="10"/>
        <v>0</v>
      </c>
      <c r="T35" s="22">
        <f t="shared" si="10"/>
        <v>0</v>
      </c>
      <c r="U35" s="22">
        <f t="shared" si="10"/>
        <v>0</v>
      </c>
      <c r="V35" s="22">
        <f t="shared" si="10"/>
        <v>0</v>
      </c>
      <c r="W35" s="22">
        <f t="shared" si="10"/>
        <v>0</v>
      </c>
      <c r="X35" s="22">
        <f t="shared" si="10"/>
        <v>0</v>
      </c>
      <c r="Y35" s="22">
        <f t="shared" si="10"/>
        <v>0</v>
      </c>
      <c r="Z35" s="22">
        <f t="shared" si="10"/>
        <v>0</v>
      </c>
      <c r="AA35" s="22">
        <f t="shared" si="10"/>
        <v>0</v>
      </c>
      <c r="AB35" s="30"/>
      <c r="AC35" s="30"/>
      <c r="AD35" s="30"/>
      <c r="AE35" s="30"/>
      <c r="AF35" s="30"/>
      <c r="AG35" s="39"/>
      <c r="AH35" s="40"/>
      <c r="AI35" s="20"/>
    </row>
    <row r="36" spans="1:35" ht="14.25" thickBot="1">
      <c r="A36" s="87"/>
      <c r="B36" s="41" t="s">
        <v>13</v>
      </c>
      <c r="C36" s="42">
        <f aca="true" t="shared" si="11" ref="C36:AA36">COUNTIF(C8:C32,"x")</f>
        <v>0</v>
      </c>
      <c r="D36" s="42">
        <f t="shared" si="11"/>
        <v>0</v>
      </c>
      <c r="E36" s="42">
        <f t="shared" si="11"/>
        <v>0</v>
      </c>
      <c r="F36" s="42">
        <f t="shared" si="11"/>
        <v>0</v>
      </c>
      <c r="G36" s="42">
        <f t="shared" si="11"/>
        <v>0</v>
      </c>
      <c r="H36" s="42">
        <f t="shared" si="11"/>
        <v>0</v>
      </c>
      <c r="I36" s="42">
        <f t="shared" si="11"/>
        <v>0</v>
      </c>
      <c r="J36" s="42">
        <f t="shared" si="11"/>
        <v>0</v>
      </c>
      <c r="K36" s="42">
        <f t="shared" si="11"/>
        <v>0</v>
      </c>
      <c r="L36" s="42">
        <f t="shared" si="11"/>
        <v>0</v>
      </c>
      <c r="M36" s="42">
        <f t="shared" si="11"/>
        <v>0</v>
      </c>
      <c r="N36" s="42">
        <f t="shared" si="11"/>
        <v>0</v>
      </c>
      <c r="O36" s="42">
        <f t="shared" si="11"/>
        <v>0</v>
      </c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 t="shared" si="11"/>
        <v>0</v>
      </c>
      <c r="U36" s="42">
        <f t="shared" si="11"/>
        <v>0</v>
      </c>
      <c r="V36" s="42">
        <f t="shared" si="11"/>
        <v>0</v>
      </c>
      <c r="W36" s="42">
        <f t="shared" si="11"/>
        <v>0</v>
      </c>
      <c r="X36" s="42">
        <f t="shared" si="11"/>
        <v>0</v>
      </c>
      <c r="Y36" s="42">
        <f t="shared" si="11"/>
        <v>0</v>
      </c>
      <c r="Z36" s="42">
        <f t="shared" si="11"/>
        <v>0</v>
      </c>
      <c r="AA36" s="42">
        <f t="shared" si="11"/>
        <v>0</v>
      </c>
      <c r="AB36" s="43"/>
      <c r="AC36" s="43"/>
      <c r="AD36" s="43"/>
      <c r="AE36" s="43"/>
      <c r="AF36" s="43"/>
      <c r="AG36" s="44"/>
      <c r="AH36" s="45"/>
      <c r="AI36" s="20"/>
    </row>
    <row r="37" ht="13.5" thickTop="1"/>
    <row r="39" spans="1:34" s="71" customFormat="1" ht="18">
      <c r="A39" s="88" t="str">
        <f>P2</f>
        <v>Teste de Matemática                6 º Ano             Turma A             Data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  <row r="41" spans="1:34" ht="18">
      <c r="A41" s="79" t="s">
        <v>18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4" spans="2:5" ht="12.75">
      <c r="B44" s="57"/>
      <c r="C44" s="58"/>
      <c r="D44" s="58"/>
      <c r="E44" s="59"/>
    </row>
    <row r="45" spans="2:5" ht="12.75">
      <c r="B45" s="77" t="s">
        <v>20</v>
      </c>
      <c r="C45" s="78"/>
      <c r="D45" s="52"/>
      <c r="E45" s="54">
        <f>COUNTA(B8:B32)</f>
        <v>20</v>
      </c>
    </row>
    <row r="46" spans="2:5" ht="12.75">
      <c r="B46" s="55"/>
      <c r="C46" s="51"/>
      <c r="D46" s="51"/>
      <c r="E46" s="56"/>
    </row>
    <row r="47" spans="2:5" ht="12.75">
      <c r="B47" s="53" t="s">
        <v>19</v>
      </c>
      <c r="C47" s="52"/>
      <c r="D47" s="52"/>
      <c r="E47" s="54">
        <f>25-COUNTIF(AB8:AB32,"")</f>
        <v>0</v>
      </c>
    </row>
    <row r="48" spans="2:5" ht="12.75">
      <c r="B48" s="55"/>
      <c r="C48" s="51"/>
      <c r="D48" s="51"/>
      <c r="E48" s="56"/>
    </row>
    <row r="49" spans="2:5" ht="12.75">
      <c r="B49" s="53" t="s">
        <v>21</v>
      </c>
      <c r="C49" s="52" t="s">
        <v>15</v>
      </c>
      <c r="D49" s="52"/>
      <c r="E49" s="54" t="e">
        <f>AVERAGE(AG8:AG32)</f>
        <v>#DIV/0!</v>
      </c>
    </row>
    <row r="50" spans="2:5" ht="12.75">
      <c r="B50" s="55"/>
      <c r="C50" s="51"/>
      <c r="D50" s="51"/>
      <c r="E50" s="56"/>
    </row>
    <row r="51" spans="2:5" ht="12.75">
      <c r="B51" s="53" t="s">
        <v>22</v>
      </c>
      <c r="C51" s="52" t="s">
        <v>15</v>
      </c>
      <c r="D51" s="52"/>
      <c r="E51" s="54" t="e">
        <f>MODE(AG8:AG32)</f>
        <v>#N/A</v>
      </c>
    </row>
    <row r="52" spans="2:5" ht="12.75">
      <c r="B52" s="55"/>
      <c r="C52" s="51"/>
      <c r="D52" s="51"/>
      <c r="E52" s="56"/>
    </row>
    <row r="53" spans="2:5" ht="12.75">
      <c r="B53" s="53" t="s">
        <v>23</v>
      </c>
      <c r="C53" s="52" t="s">
        <v>15</v>
      </c>
      <c r="D53" s="52"/>
      <c r="E53" s="54">
        <f>MAX(AG8:AG32)</f>
        <v>0</v>
      </c>
    </row>
    <row r="54" spans="2:5" ht="12.75">
      <c r="B54" s="55"/>
      <c r="C54" s="51"/>
      <c r="D54" s="51"/>
      <c r="E54" s="56"/>
    </row>
    <row r="55" spans="2:5" ht="12.75">
      <c r="B55" s="53" t="s">
        <v>24</v>
      </c>
      <c r="C55" s="52" t="s">
        <v>15</v>
      </c>
      <c r="D55" s="52"/>
      <c r="E55" s="54">
        <f>MIN(AG8:AG32)</f>
        <v>0</v>
      </c>
    </row>
    <row r="56" spans="2:5" ht="12.75">
      <c r="B56" s="55"/>
      <c r="C56" s="51"/>
      <c r="D56" s="51"/>
      <c r="E56" s="56"/>
    </row>
    <row r="57" spans="2:5" ht="12.75">
      <c r="B57" s="53" t="s">
        <v>25</v>
      </c>
      <c r="C57" s="52"/>
      <c r="D57" s="52"/>
      <c r="E57" s="54">
        <f>COUNTIF(AG8:AG32,"&gt;=50")</f>
        <v>0</v>
      </c>
    </row>
    <row r="58" spans="2:5" ht="12.75">
      <c r="B58" s="55"/>
      <c r="C58" s="51"/>
      <c r="D58" s="51"/>
      <c r="E58" s="56"/>
    </row>
    <row r="59" spans="2:5" ht="12.75">
      <c r="B59" s="53" t="s">
        <v>26</v>
      </c>
      <c r="C59" s="52"/>
      <c r="D59" s="52"/>
      <c r="E59" s="54">
        <f>COUNTIF(AG8:AG32,"&lt;50")</f>
        <v>0</v>
      </c>
    </row>
    <row r="60" spans="2:5" ht="12.75">
      <c r="B60" s="55"/>
      <c r="C60" s="51"/>
      <c r="D60" s="51"/>
      <c r="E60" s="56"/>
    </row>
    <row r="61" spans="2:5" ht="12.75">
      <c r="B61" s="53" t="s">
        <v>33</v>
      </c>
      <c r="C61" s="69">
        <f>COUNTIF(AH8:AH32,"Excelente")</f>
        <v>0</v>
      </c>
      <c r="D61" s="67" t="e">
        <f>ROUND((C61/E47*100),1)</f>
        <v>#DIV/0!</v>
      </c>
      <c r="E61" s="65" t="s">
        <v>15</v>
      </c>
    </row>
    <row r="62" spans="2:5" ht="12.75">
      <c r="B62" s="55"/>
      <c r="C62" s="70"/>
      <c r="D62" s="68"/>
      <c r="E62" s="66"/>
    </row>
    <row r="63" spans="2:5" ht="12.75">
      <c r="B63" s="53" t="s">
        <v>32</v>
      </c>
      <c r="C63" s="69">
        <f>COUNTIF(AH8:AH32,"Sat. Bem")</f>
        <v>0</v>
      </c>
      <c r="D63" s="67" t="e">
        <f>ROUND((C63/E47*100),1)</f>
        <v>#DIV/0!</v>
      </c>
      <c r="E63" s="65" t="s">
        <v>15</v>
      </c>
    </row>
    <row r="64" spans="2:5" ht="12.75">
      <c r="B64" s="55"/>
      <c r="C64" s="70"/>
      <c r="D64" s="68"/>
      <c r="E64" s="66"/>
    </row>
    <row r="65" spans="2:5" ht="12.75">
      <c r="B65" s="53" t="s">
        <v>31</v>
      </c>
      <c r="C65" s="69">
        <f>COUNTIF(AH8:AH32,"Satisfaz")</f>
        <v>0</v>
      </c>
      <c r="D65" s="67" t="e">
        <f>ROUND((C65/E47*100),1)</f>
        <v>#DIV/0!</v>
      </c>
      <c r="E65" s="65" t="s">
        <v>15</v>
      </c>
    </row>
    <row r="66" spans="2:5" ht="12.75">
      <c r="B66" s="55"/>
      <c r="C66" s="70"/>
      <c r="D66" s="68"/>
      <c r="E66" s="66"/>
    </row>
    <row r="67" spans="2:5" ht="12.75">
      <c r="B67" s="53" t="s">
        <v>30</v>
      </c>
      <c r="C67" s="69">
        <f>COUNTIF(AH8:AH32,"Sat. Pouco")</f>
        <v>0</v>
      </c>
      <c r="D67" s="67" t="e">
        <f>ROUND((C67/E47*100),1)</f>
        <v>#DIV/0!</v>
      </c>
      <c r="E67" s="65" t="s">
        <v>15</v>
      </c>
    </row>
    <row r="68" spans="2:5" ht="12.75">
      <c r="B68" s="55"/>
      <c r="C68" s="70"/>
      <c r="D68" s="68"/>
      <c r="E68" s="66"/>
    </row>
    <row r="69" spans="2:5" ht="12.75">
      <c r="B69" s="53" t="s">
        <v>29</v>
      </c>
      <c r="C69" s="69">
        <f>COUNTIF(AH8:AH32,"Não Sat.")</f>
        <v>0</v>
      </c>
      <c r="D69" s="67" t="e">
        <f>ROUND((C69/E47*100),1)</f>
        <v>#DIV/0!</v>
      </c>
      <c r="E69" s="65" t="s">
        <v>15</v>
      </c>
    </row>
    <row r="70" spans="2:5" ht="12.75">
      <c r="B70" s="55"/>
      <c r="C70" s="70"/>
      <c r="D70" s="68"/>
      <c r="E70" s="66"/>
    </row>
    <row r="71" spans="2:5" ht="12.75">
      <c r="B71" s="53" t="s">
        <v>28</v>
      </c>
      <c r="C71" s="69">
        <f>COUNTIF(AH8:AH32,"M. Fraco")</f>
        <v>0</v>
      </c>
      <c r="D71" s="67" t="e">
        <f>ROUND((C71/E47*100),1)</f>
        <v>#DIV/0!</v>
      </c>
      <c r="E71" s="65" t="s">
        <v>15</v>
      </c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1"/>
      <c r="C74" s="46"/>
      <c r="D74" s="46"/>
      <c r="E74" s="62"/>
    </row>
    <row r="75" spans="2:5" ht="12.75">
      <c r="B75" s="63"/>
      <c r="C75" s="47"/>
      <c r="D75" s="47"/>
      <c r="E75" s="64"/>
    </row>
    <row r="79" spans="1:36" ht="15.75">
      <c r="A79" s="60"/>
      <c r="B79" s="60"/>
      <c r="C79" s="76" t="s">
        <v>27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60"/>
      <c r="O79" s="60"/>
      <c r="P79" s="60" t="s">
        <v>34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1"/>
      <c r="AJ79" s="1"/>
    </row>
    <row r="81" ht="13.5" thickBot="1"/>
    <row r="82" spans="1:36" ht="13.5" thickTop="1">
      <c r="A82" s="9"/>
      <c r="B82" s="27" t="s">
        <v>0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3" t="s">
        <v>1</v>
      </c>
      <c r="AC82" s="83" t="s">
        <v>2</v>
      </c>
      <c r="AD82" s="84"/>
      <c r="AE82" s="84"/>
      <c r="AF82" s="85"/>
      <c r="AG82" s="81" t="s">
        <v>14</v>
      </c>
      <c r="AH82" s="82"/>
      <c r="AI82" s="19"/>
      <c r="AJ82" s="3"/>
    </row>
    <row r="83" spans="1:35" ht="26.25">
      <c r="A83" s="10"/>
      <c r="B83" s="15" t="s">
        <v>17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24">
        <f>SUM(C83:AA83)</f>
        <v>0</v>
      </c>
      <c r="AC83" s="29" t="s">
        <v>3</v>
      </c>
      <c r="AD83" s="29" t="s">
        <v>4</v>
      </c>
      <c r="AE83" s="29" t="s">
        <v>5</v>
      </c>
      <c r="AF83" s="29" t="s">
        <v>6</v>
      </c>
      <c r="AG83" s="8" t="s">
        <v>15</v>
      </c>
      <c r="AH83" s="18" t="s">
        <v>16</v>
      </c>
      <c r="AI83" s="20"/>
    </row>
    <row r="84" spans="1:35" ht="12.75">
      <c r="A84" s="16" t="s">
        <v>7</v>
      </c>
      <c r="B84" s="17" t="s">
        <v>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25"/>
      <c r="AC84" s="31"/>
      <c r="AD84" s="31"/>
      <c r="AE84" s="31"/>
      <c r="AF84" s="32"/>
      <c r="AG84" s="13"/>
      <c r="AH84" s="12"/>
      <c r="AI84" s="20"/>
    </row>
    <row r="85" spans="1:35" ht="13.5">
      <c r="A85" s="11">
        <v>1</v>
      </c>
      <c r="B85" s="73" t="s">
        <v>35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aca="true" t="shared" si="12" ref="AB85:AB109">IF(AI85&lt;&gt;0,SUM(C85:AA85),"")</f>
      </c>
      <c r="AC85" s="30">
        <f aca="true" t="shared" si="13" ref="AC85:AC109">SUM(COUNTIF(C85,C$83),COUNTIF(D85,D$83),COUNTIF(E85,E$83),COUNTIF(F85,F$83),COUNTIF(G85,G$83),COUNTIF(H85,H$83),COUNTIF(I85,I$83),COUNTIF(J85,J$83),COUNTIF(K85,K$83),COUNTIF(L85,L$83),COUNTIF(M85,M$83),COUNTIF(N85,N$83),COUNTIF(O85,O$83),COUNTIF(P85,P$83),COUNTIF(Q85,Q$83),COUNTIF(R85,R$83),COUNTIF(S85,S$83),COUNTIF(T85,T$83),COUNTIF(U85,U$83),COUNTIF(V85,V$83),COUNTIF(W85,W$83),COUNTIF(X85,X$83),COUNTIF(Y85,Y$83),COUNTIF(Z85,Z$83),COUNTIF(AA85,AA$83))</f>
        <v>0</v>
      </c>
      <c r="AD85" s="30">
        <f aca="true" t="shared" si="14" ref="AD85:AD109">COUNTA(C85:AA85)-AC85-AE85-AF85</f>
        <v>0</v>
      </c>
      <c r="AE85" s="30">
        <f aca="true" t="shared" si="15" ref="AE85:AE109">COUNTIF(C85:AA85,"0")</f>
        <v>0</v>
      </c>
      <c r="AF85" s="30">
        <f aca="true" t="shared" si="16" ref="AF85:AF109">COUNTIF(C85:AA85,"X")</f>
        <v>0</v>
      </c>
      <c r="AG85" s="21">
        <f>IF(AB85&lt;&gt;"",ROUND((AB85*100)/AB$83,0),"")</f>
      </c>
      <c r="AH85" s="14">
        <f aca="true" t="shared" si="17" ref="AH85:AH109">IF(AG85&lt;&gt;"",IF(AG85&gt;89,"Excelente",IF(AG85&gt;74,"Sat. Bem",IF(AG85&gt;55,"Satisfaz",IF(AG85&gt;49,"Sat. Pouco",IF(AG85&gt;20,"Não Sat.",IF(AG85&gt;=0,"M. Fraco","")))))),"")</f>
      </c>
      <c r="AI85" s="20">
        <f aca="true" t="shared" si="18" ref="AI85:AI109">COUNTA(C85:AA85)</f>
        <v>0</v>
      </c>
    </row>
    <row r="86" spans="1:35" ht="13.5">
      <c r="A86" s="11">
        <v>2</v>
      </c>
      <c r="B86" s="73" t="s">
        <v>36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aca="true" t="shared" si="19" ref="AG86:AG109">IF(AB86&lt;&gt;"",ROUND((AB86*100)/AB$83,0),"")</f>
      </c>
      <c r="AH86" s="14">
        <f t="shared" si="17"/>
      </c>
      <c r="AI86" s="20">
        <f t="shared" si="18"/>
        <v>0</v>
      </c>
    </row>
    <row r="87" spans="1:35" ht="13.5">
      <c r="A87" s="11">
        <v>3</v>
      </c>
      <c r="B87" s="73" t="s">
        <v>37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9"/>
      </c>
      <c r="AH87" s="14">
        <f t="shared" si="17"/>
      </c>
      <c r="AI87" s="20">
        <f t="shared" si="18"/>
        <v>0</v>
      </c>
    </row>
    <row r="88" spans="1:35" ht="13.5">
      <c r="A88" s="11">
        <v>4</v>
      </c>
      <c r="B88" s="73" t="s">
        <v>38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9"/>
      </c>
      <c r="AH88" s="14">
        <f t="shared" si="17"/>
      </c>
      <c r="AI88" s="20">
        <f t="shared" si="18"/>
        <v>0</v>
      </c>
    </row>
    <row r="89" spans="1:35" ht="13.5">
      <c r="A89" s="11">
        <v>5</v>
      </c>
      <c r="B89" s="73" t="s">
        <v>39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9"/>
      </c>
      <c r="AH89" s="14">
        <f t="shared" si="17"/>
      </c>
      <c r="AI89" s="20">
        <f t="shared" si="18"/>
        <v>0</v>
      </c>
    </row>
    <row r="90" spans="1:35" ht="13.5">
      <c r="A90" s="11">
        <v>6</v>
      </c>
      <c r="B90" s="73" t="s">
        <v>40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9"/>
      </c>
      <c r="AH90" s="14">
        <f t="shared" si="17"/>
      </c>
      <c r="AI90" s="20">
        <f t="shared" si="18"/>
        <v>0</v>
      </c>
    </row>
    <row r="91" spans="1:35" ht="13.5">
      <c r="A91" s="11">
        <v>7</v>
      </c>
      <c r="B91" s="73" t="s">
        <v>41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9"/>
      </c>
      <c r="AH91" s="14">
        <f t="shared" si="17"/>
      </c>
      <c r="AI91" s="20">
        <f t="shared" si="18"/>
        <v>0</v>
      </c>
    </row>
    <row r="92" spans="1:35" ht="13.5">
      <c r="A92" s="11">
        <v>8</v>
      </c>
      <c r="B92" s="73" t="s">
        <v>42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9"/>
      </c>
      <c r="AH92" s="14">
        <f t="shared" si="17"/>
      </c>
      <c r="AI92" s="20">
        <f t="shared" si="18"/>
        <v>0</v>
      </c>
    </row>
    <row r="93" spans="1:35" ht="13.5">
      <c r="A93" s="11">
        <v>9</v>
      </c>
      <c r="B93" s="73" t="s">
        <v>43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9"/>
      </c>
      <c r="AH93" s="14">
        <f t="shared" si="17"/>
      </c>
      <c r="AI93" s="20">
        <f t="shared" si="18"/>
        <v>0</v>
      </c>
    </row>
    <row r="94" spans="1:35" ht="13.5">
      <c r="A94" s="11">
        <v>10</v>
      </c>
      <c r="B94" s="73" t="s">
        <v>44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9"/>
      </c>
      <c r="AH94" s="14">
        <f t="shared" si="17"/>
      </c>
      <c r="AI94" s="20">
        <f t="shared" si="18"/>
        <v>0</v>
      </c>
    </row>
    <row r="95" spans="1:35" ht="13.5">
      <c r="A95" s="11">
        <v>11</v>
      </c>
      <c r="B95" s="73" t="s">
        <v>45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9"/>
      </c>
      <c r="AH95" s="14">
        <f t="shared" si="17"/>
      </c>
      <c r="AI95" s="20">
        <f t="shared" si="18"/>
        <v>0</v>
      </c>
    </row>
    <row r="96" spans="1:35" ht="13.5">
      <c r="A96" s="11">
        <v>12</v>
      </c>
      <c r="B96" s="73" t="s">
        <v>46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9"/>
      </c>
      <c r="AH96" s="14">
        <f t="shared" si="17"/>
      </c>
      <c r="AI96" s="20">
        <f t="shared" si="18"/>
        <v>0</v>
      </c>
    </row>
    <row r="97" spans="1:35" ht="13.5">
      <c r="A97" s="11">
        <v>13</v>
      </c>
      <c r="B97" s="73" t="s">
        <v>47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9"/>
      </c>
      <c r="AH97" s="14">
        <f t="shared" si="17"/>
      </c>
      <c r="AI97" s="20">
        <f t="shared" si="18"/>
        <v>0</v>
      </c>
    </row>
    <row r="98" spans="1:35" ht="13.5">
      <c r="A98" s="11">
        <v>14</v>
      </c>
      <c r="B98" s="73" t="s">
        <v>48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9"/>
      </c>
      <c r="AH98" s="14">
        <f t="shared" si="17"/>
      </c>
      <c r="AI98" s="20">
        <f t="shared" si="18"/>
        <v>0</v>
      </c>
    </row>
    <row r="99" spans="1:35" ht="13.5">
      <c r="A99" s="11">
        <v>15</v>
      </c>
      <c r="B99" s="73" t="s">
        <v>49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9"/>
      </c>
      <c r="AH99" s="14">
        <f t="shared" si="17"/>
      </c>
      <c r="AI99" s="20">
        <f t="shared" si="18"/>
        <v>0</v>
      </c>
    </row>
    <row r="100" spans="1:35" ht="13.5">
      <c r="A100" s="11">
        <v>16</v>
      </c>
      <c r="B100" s="73" t="s">
        <v>50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9"/>
      </c>
      <c r="AH100" s="14">
        <f t="shared" si="17"/>
      </c>
      <c r="AI100" s="20">
        <f t="shared" si="18"/>
        <v>0</v>
      </c>
    </row>
    <row r="101" spans="1:35" ht="13.5">
      <c r="A101" s="11">
        <v>17</v>
      </c>
      <c r="B101" s="73" t="s">
        <v>51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9"/>
      </c>
      <c r="AH101" s="14">
        <f t="shared" si="17"/>
      </c>
      <c r="AI101" s="20">
        <f t="shared" si="18"/>
        <v>0</v>
      </c>
    </row>
    <row r="102" spans="1:35" ht="13.5">
      <c r="A102" s="11">
        <v>18</v>
      </c>
      <c r="B102" s="73" t="s">
        <v>52</v>
      </c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6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9"/>
      </c>
      <c r="AH102" s="14">
        <f t="shared" si="17"/>
      </c>
      <c r="AI102" s="20">
        <f t="shared" si="18"/>
        <v>0</v>
      </c>
    </row>
    <row r="103" spans="1:35" ht="13.5">
      <c r="A103" s="11">
        <v>19</v>
      </c>
      <c r="B103" s="74" t="s">
        <v>53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9"/>
      </c>
      <c r="AH103" s="14">
        <f t="shared" si="17"/>
      </c>
      <c r="AI103" s="20">
        <f t="shared" si="18"/>
        <v>0</v>
      </c>
    </row>
    <row r="104" spans="1:35" ht="13.5">
      <c r="A104" s="11">
        <v>20</v>
      </c>
      <c r="B104" s="74" t="s">
        <v>54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9"/>
      </c>
      <c r="AH104" s="14">
        <f t="shared" si="17"/>
      </c>
      <c r="AI104" s="20">
        <f t="shared" si="18"/>
        <v>0</v>
      </c>
    </row>
    <row r="105" spans="1:35" ht="13.5">
      <c r="A105" s="11">
        <v>21</v>
      </c>
      <c r="B105" s="7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9"/>
      </c>
      <c r="AH105" s="14">
        <f t="shared" si="17"/>
      </c>
      <c r="AI105" s="20">
        <f t="shared" si="18"/>
        <v>0</v>
      </c>
    </row>
    <row r="106" spans="1:35" ht="13.5">
      <c r="A106" s="11">
        <v>22</v>
      </c>
      <c r="B106" s="7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9"/>
      </c>
      <c r="AH106" s="14">
        <f t="shared" si="17"/>
      </c>
      <c r="AI106" s="20">
        <f t="shared" si="18"/>
        <v>0</v>
      </c>
    </row>
    <row r="107" spans="1:35" ht="13.5">
      <c r="A107" s="11">
        <v>23</v>
      </c>
      <c r="B107" s="7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9"/>
      </c>
      <c r="AH107" s="14">
        <f t="shared" si="17"/>
      </c>
      <c r="AI107" s="20">
        <f t="shared" si="18"/>
        <v>0</v>
      </c>
    </row>
    <row r="108" spans="1:35" ht="13.5">
      <c r="A108" s="11">
        <v>24</v>
      </c>
      <c r="B108" s="7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9"/>
      </c>
      <c r="AH108" s="14">
        <f t="shared" si="17"/>
      </c>
      <c r="AI108" s="20">
        <f t="shared" si="18"/>
        <v>0</v>
      </c>
    </row>
    <row r="109" spans="1:35" ht="13.5">
      <c r="A109" s="11">
        <v>25</v>
      </c>
      <c r="B109" s="7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26">
        <f t="shared" si="12"/>
      </c>
      <c r="AC109" s="30">
        <f t="shared" si="13"/>
        <v>0</v>
      </c>
      <c r="AD109" s="30">
        <f t="shared" si="14"/>
        <v>0</v>
      </c>
      <c r="AE109" s="30">
        <f t="shared" si="15"/>
        <v>0</v>
      </c>
      <c r="AF109" s="30">
        <f t="shared" si="16"/>
        <v>0</v>
      </c>
      <c r="AG109" s="21">
        <f t="shared" si="19"/>
      </c>
      <c r="AH109" s="14">
        <f t="shared" si="17"/>
      </c>
      <c r="AI109" s="20">
        <f t="shared" si="18"/>
        <v>0</v>
      </c>
    </row>
    <row r="110" spans="1:35" ht="13.5">
      <c r="A110" s="86" t="s">
        <v>9</v>
      </c>
      <c r="B110" s="33" t="s">
        <v>10</v>
      </c>
      <c r="C110" s="34">
        <f aca="true" t="shared" si="20" ref="C110:AA110">COUNTIF(C85:C109,C83)</f>
        <v>0</v>
      </c>
      <c r="D110" s="34">
        <f t="shared" si="20"/>
        <v>0</v>
      </c>
      <c r="E110" s="34">
        <f t="shared" si="20"/>
        <v>0</v>
      </c>
      <c r="F110" s="34">
        <f t="shared" si="20"/>
        <v>0</v>
      </c>
      <c r="G110" s="34">
        <f t="shared" si="20"/>
        <v>0</v>
      </c>
      <c r="H110" s="34">
        <f t="shared" si="20"/>
        <v>0</v>
      </c>
      <c r="I110" s="34">
        <f t="shared" si="20"/>
        <v>0</v>
      </c>
      <c r="J110" s="34">
        <f t="shared" si="20"/>
        <v>0</v>
      </c>
      <c r="K110" s="34">
        <f t="shared" si="20"/>
        <v>0</v>
      </c>
      <c r="L110" s="34">
        <f t="shared" si="20"/>
        <v>0</v>
      </c>
      <c r="M110" s="34">
        <f t="shared" si="20"/>
        <v>0</v>
      </c>
      <c r="N110" s="34">
        <f t="shared" si="20"/>
        <v>0</v>
      </c>
      <c r="O110" s="34">
        <f t="shared" si="20"/>
        <v>0</v>
      </c>
      <c r="P110" s="34">
        <f t="shared" si="20"/>
        <v>0</v>
      </c>
      <c r="Q110" s="34">
        <f t="shared" si="20"/>
        <v>0</v>
      </c>
      <c r="R110" s="34">
        <f t="shared" si="20"/>
        <v>0</v>
      </c>
      <c r="S110" s="34">
        <f t="shared" si="20"/>
        <v>0</v>
      </c>
      <c r="T110" s="34">
        <f t="shared" si="20"/>
        <v>0</v>
      </c>
      <c r="U110" s="34">
        <f t="shared" si="20"/>
        <v>0</v>
      </c>
      <c r="V110" s="34">
        <f t="shared" si="20"/>
        <v>0</v>
      </c>
      <c r="W110" s="34">
        <f t="shared" si="20"/>
        <v>0</v>
      </c>
      <c r="X110" s="34">
        <f t="shared" si="20"/>
        <v>0</v>
      </c>
      <c r="Y110" s="34">
        <f t="shared" si="20"/>
        <v>0</v>
      </c>
      <c r="Z110" s="34">
        <f t="shared" si="20"/>
        <v>0</v>
      </c>
      <c r="AA110" s="34">
        <f t="shared" si="20"/>
        <v>0</v>
      </c>
      <c r="AB110" s="35"/>
      <c r="AC110" s="35"/>
      <c r="AD110" s="35"/>
      <c r="AE110" s="35"/>
      <c r="AF110" s="35"/>
      <c r="AG110" s="36"/>
      <c r="AH110" s="37"/>
      <c r="AI110" s="20"/>
    </row>
    <row r="111" spans="1:35" ht="13.5">
      <c r="A111" s="86"/>
      <c r="B111" s="38" t="s">
        <v>11</v>
      </c>
      <c r="C111" s="22">
        <f aca="true" t="shared" si="21" ref="C111:AA111">COUNTIF(C85:C109,"&gt;0")-COUNTIF(C85:C109,C83)</f>
        <v>0</v>
      </c>
      <c r="D111" s="22">
        <f t="shared" si="21"/>
        <v>0</v>
      </c>
      <c r="E111" s="22">
        <f t="shared" si="21"/>
        <v>0</v>
      </c>
      <c r="F111" s="22">
        <f t="shared" si="21"/>
        <v>0</v>
      </c>
      <c r="G111" s="22">
        <f t="shared" si="21"/>
        <v>0</v>
      </c>
      <c r="H111" s="22">
        <f t="shared" si="21"/>
        <v>0</v>
      </c>
      <c r="I111" s="22">
        <f t="shared" si="21"/>
        <v>0</v>
      </c>
      <c r="J111" s="22">
        <f t="shared" si="21"/>
        <v>0</v>
      </c>
      <c r="K111" s="22">
        <f t="shared" si="21"/>
        <v>0</v>
      </c>
      <c r="L111" s="22">
        <f t="shared" si="21"/>
        <v>0</v>
      </c>
      <c r="M111" s="22">
        <f t="shared" si="21"/>
        <v>0</v>
      </c>
      <c r="N111" s="22">
        <f t="shared" si="21"/>
        <v>0</v>
      </c>
      <c r="O111" s="22">
        <f t="shared" si="21"/>
        <v>0</v>
      </c>
      <c r="P111" s="22">
        <f t="shared" si="21"/>
        <v>0</v>
      </c>
      <c r="Q111" s="22">
        <f t="shared" si="21"/>
        <v>0</v>
      </c>
      <c r="R111" s="22">
        <f t="shared" si="21"/>
        <v>0</v>
      </c>
      <c r="S111" s="22">
        <f t="shared" si="21"/>
        <v>0</v>
      </c>
      <c r="T111" s="22">
        <f t="shared" si="21"/>
        <v>0</v>
      </c>
      <c r="U111" s="22">
        <f t="shared" si="21"/>
        <v>0</v>
      </c>
      <c r="V111" s="22">
        <f t="shared" si="21"/>
        <v>0</v>
      </c>
      <c r="W111" s="22">
        <f t="shared" si="21"/>
        <v>0</v>
      </c>
      <c r="X111" s="22">
        <f t="shared" si="21"/>
        <v>0</v>
      </c>
      <c r="Y111" s="22">
        <f t="shared" si="21"/>
        <v>0</v>
      </c>
      <c r="Z111" s="22">
        <f t="shared" si="21"/>
        <v>0</v>
      </c>
      <c r="AA111" s="22">
        <f t="shared" si="21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3.5">
      <c r="A112" s="86"/>
      <c r="B112" s="38" t="s">
        <v>12</v>
      </c>
      <c r="C112" s="22">
        <f aca="true" t="shared" si="22" ref="C112:AA112">COUNTIF(C85:C109,"0")</f>
        <v>0</v>
      </c>
      <c r="D112" s="22">
        <f t="shared" si="22"/>
        <v>0</v>
      </c>
      <c r="E112" s="22">
        <f t="shared" si="22"/>
        <v>0</v>
      </c>
      <c r="F112" s="22">
        <f t="shared" si="22"/>
        <v>0</v>
      </c>
      <c r="G112" s="22">
        <f t="shared" si="22"/>
        <v>0</v>
      </c>
      <c r="H112" s="22">
        <f t="shared" si="22"/>
        <v>0</v>
      </c>
      <c r="I112" s="22">
        <f t="shared" si="22"/>
        <v>0</v>
      </c>
      <c r="J112" s="22">
        <f t="shared" si="22"/>
        <v>0</v>
      </c>
      <c r="K112" s="22">
        <f t="shared" si="22"/>
        <v>0</v>
      </c>
      <c r="L112" s="22">
        <f t="shared" si="22"/>
        <v>0</v>
      </c>
      <c r="M112" s="22">
        <f t="shared" si="22"/>
        <v>0</v>
      </c>
      <c r="N112" s="22">
        <f t="shared" si="22"/>
        <v>0</v>
      </c>
      <c r="O112" s="22">
        <f t="shared" si="22"/>
        <v>0</v>
      </c>
      <c r="P112" s="22">
        <f t="shared" si="22"/>
        <v>0</v>
      </c>
      <c r="Q112" s="22">
        <f t="shared" si="22"/>
        <v>0</v>
      </c>
      <c r="R112" s="22">
        <f t="shared" si="22"/>
        <v>0</v>
      </c>
      <c r="S112" s="22">
        <f t="shared" si="22"/>
        <v>0</v>
      </c>
      <c r="T112" s="22">
        <f t="shared" si="22"/>
        <v>0</v>
      </c>
      <c r="U112" s="22">
        <f t="shared" si="22"/>
        <v>0</v>
      </c>
      <c r="V112" s="22">
        <f t="shared" si="22"/>
        <v>0</v>
      </c>
      <c r="W112" s="22">
        <f t="shared" si="22"/>
        <v>0</v>
      </c>
      <c r="X112" s="22">
        <f t="shared" si="22"/>
        <v>0</v>
      </c>
      <c r="Y112" s="22">
        <f t="shared" si="22"/>
        <v>0</v>
      </c>
      <c r="Z112" s="22">
        <f t="shared" si="22"/>
        <v>0</v>
      </c>
      <c r="AA112" s="22">
        <f t="shared" si="22"/>
        <v>0</v>
      </c>
      <c r="AB112" s="30"/>
      <c r="AC112" s="30"/>
      <c r="AD112" s="30"/>
      <c r="AE112" s="30"/>
      <c r="AF112" s="30"/>
      <c r="AG112" s="39"/>
      <c r="AH112" s="40"/>
      <c r="AI112" s="20"/>
    </row>
    <row r="113" spans="1:35" ht="14.25" thickBot="1">
      <c r="A113" s="87"/>
      <c r="B113" s="41" t="s">
        <v>13</v>
      </c>
      <c r="C113" s="42">
        <f aca="true" t="shared" si="23" ref="C113:AA113">COUNTIF(C85:C109,"x")</f>
        <v>0</v>
      </c>
      <c r="D113" s="42">
        <f t="shared" si="23"/>
        <v>0</v>
      </c>
      <c r="E113" s="42">
        <f t="shared" si="23"/>
        <v>0</v>
      </c>
      <c r="F113" s="42">
        <f t="shared" si="23"/>
        <v>0</v>
      </c>
      <c r="G113" s="42">
        <f t="shared" si="23"/>
        <v>0</v>
      </c>
      <c r="H113" s="42">
        <f t="shared" si="23"/>
        <v>0</v>
      </c>
      <c r="I113" s="42">
        <f t="shared" si="23"/>
        <v>0</v>
      </c>
      <c r="J113" s="42">
        <f t="shared" si="23"/>
        <v>0</v>
      </c>
      <c r="K113" s="42">
        <f t="shared" si="23"/>
        <v>0</v>
      </c>
      <c r="L113" s="42">
        <f t="shared" si="23"/>
        <v>0</v>
      </c>
      <c r="M113" s="42">
        <f t="shared" si="23"/>
        <v>0</v>
      </c>
      <c r="N113" s="42">
        <f t="shared" si="23"/>
        <v>0</v>
      </c>
      <c r="O113" s="42">
        <f t="shared" si="23"/>
        <v>0</v>
      </c>
      <c r="P113" s="42">
        <f t="shared" si="23"/>
        <v>0</v>
      </c>
      <c r="Q113" s="42">
        <f t="shared" si="23"/>
        <v>0</v>
      </c>
      <c r="R113" s="42">
        <f t="shared" si="23"/>
        <v>0</v>
      </c>
      <c r="S113" s="42">
        <f t="shared" si="23"/>
        <v>0</v>
      </c>
      <c r="T113" s="42">
        <f t="shared" si="23"/>
        <v>0</v>
      </c>
      <c r="U113" s="42">
        <f t="shared" si="23"/>
        <v>0</v>
      </c>
      <c r="V113" s="42">
        <f t="shared" si="23"/>
        <v>0</v>
      </c>
      <c r="W113" s="42">
        <f t="shared" si="23"/>
        <v>0</v>
      </c>
      <c r="X113" s="42">
        <f t="shared" si="23"/>
        <v>0</v>
      </c>
      <c r="Y113" s="42">
        <f t="shared" si="23"/>
        <v>0</v>
      </c>
      <c r="Z113" s="42">
        <f t="shared" si="23"/>
        <v>0</v>
      </c>
      <c r="AA113" s="42">
        <f t="shared" si="23"/>
        <v>0</v>
      </c>
      <c r="AB113" s="43"/>
      <c r="AC113" s="43"/>
      <c r="AD113" s="43"/>
      <c r="AE113" s="43"/>
      <c r="AF113" s="43"/>
      <c r="AG113" s="44"/>
      <c r="AH113" s="45"/>
      <c r="AI113" s="20"/>
    </row>
    <row r="114" ht="13.5" thickTop="1"/>
    <row r="116" spans="1:36" ht="18">
      <c r="A116" s="88" t="str">
        <f>P79</f>
        <v>Teste de Matemática                6 º Ano             Turma A             Data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71"/>
      <c r="AJ116" s="71"/>
    </row>
    <row r="118" spans="1:34" ht="18">
      <c r="A118" s="79" t="s">
        <v>18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</row>
    <row r="121" spans="2:5" ht="12.75">
      <c r="B121" s="57"/>
      <c r="C121" s="58"/>
      <c r="D121" s="58"/>
      <c r="E121" s="59"/>
    </row>
    <row r="122" spans="2:5" ht="12.75">
      <c r="B122" s="77" t="s">
        <v>20</v>
      </c>
      <c r="C122" s="78"/>
      <c r="D122" s="52"/>
      <c r="E122" s="54">
        <f>COUNTA(B85:B109)</f>
        <v>20</v>
      </c>
    </row>
    <row r="123" spans="2:5" ht="12.75">
      <c r="B123" s="55"/>
      <c r="C123" s="51"/>
      <c r="D123" s="51"/>
      <c r="E123" s="56"/>
    </row>
    <row r="124" spans="2:5" ht="12.75">
      <c r="B124" s="53" t="s">
        <v>19</v>
      </c>
      <c r="C124" s="52"/>
      <c r="D124" s="52"/>
      <c r="E124" s="54">
        <f>25-COUNTIF(AB85:AB109,"")</f>
        <v>0</v>
      </c>
    </row>
    <row r="125" spans="2:5" ht="12.75">
      <c r="B125" s="55"/>
      <c r="C125" s="51"/>
      <c r="D125" s="51"/>
      <c r="E125" s="56"/>
    </row>
    <row r="126" spans="2:5" ht="12.75">
      <c r="B126" s="53" t="s">
        <v>21</v>
      </c>
      <c r="C126" s="52" t="s">
        <v>15</v>
      </c>
      <c r="D126" s="52"/>
      <c r="E126" s="54" t="e">
        <f>AVERAGE(AG85:AG109)</f>
        <v>#DIV/0!</v>
      </c>
    </row>
    <row r="127" spans="2:5" ht="12.75">
      <c r="B127" s="55"/>
      <c r="C127" s="51"/>
      <c r="D127" s="51"/>
      <c r="E127" s="56"/>
    </row>
    <row r="128" spans="2:5" ht="12.75">
      <c r="B128" s="53" t="s">
        <v>22</v>
      </c>
      <c r="C128" s="52" t="s">
        <v>15</v>
      </c>
      <c r="D128" s="52"/>
      <c r="E128" s="54" t="e">
        <f>MODE(AG85:AG109)</f>
        <v>#N/A</v>
      </c>
    </row>
    <row r="129" spans="2:5" ht="12.75">
      <c r="B129" s="55"/>
      <c r="C129" s="51"/>
      <c r="D129" s="51"/>
      <c r="E129" s="56"/>
    </row>
    <row r="130" spans="2:5" ht="12.75">
      <c r="B130" s="53" t="s">
        <v>23</v>
      </c>
      <c r="C130" s="52" t="s">
        <v>15</v>
      </c>
      <c r="D130" s="52"/>
      <c r="E130" s="54">
        <f>MAX(AG85:AG109)</f>
        <v>0</v>
      </c>
    </row>
    <row r="131" spans="2:5" ht="12.75">
      <c r="B131" s="55"/>
      <c r="C131" s="51"/>
      <c r="D131" s="51"/>
      <c r="E131" s="56"/>
    </row>
    <row r="132" spans="2:5" ht="12.75">
      <c r="B132" s="53" t="s">
        <v>24</v>
      </c>
      <c r="C132" s="52" t="s">
        <v>15</v>
      </c>
      <c r="D132" s="52"/>
      <c r="E132" s="54">
        <f>MIN(AG85:AG109)</f>
        <v>0</v>
      </c>
    </row>
    <row r="133" spans="2:5" ht="12.75">
      <c r="B133" s="55"/>
      <c r="C133" s="51"/>
      <c r="D133" s="51"/>
      <c r="E133" s="56"/>
    </row>
    <row r="134" spans="2:5" ht="12.75">
      <c r="B134" s="53" t="s">
        <v>25</v>
      </c>
      <c r="C134" s="52"/>
      <c r="D134" s="52"/>
      <c r="E134" s="54">
        <f>COUNTIF(AG85:AG109,"&gt;=50")</f>
        <v>0</v>
      </c>
    </row>
    <row r="135" spans="2:5" ht="12.75">
      <c r="B135" s="55"/>
      <c r="C135" s="51"/>
      <c r="D135" s="51"/>
      <c r="E135" s="56"/>
    </row>
    <row r="136" spans="2:5" ht="12.75">
      <c r="B136" s="53" t="s">
        <v>26</v>
      </c>
      <c r="C136" s="52"/>
      <c r="D136" s="52"/>
      <c r="E136" s="54">
        <f>COUNTIF(AG85:AG109,"&lt;50")</f>
        <v>0</v>
      </c>
    </row>
    <row r="137" spans="2:5" ht="12.75">
      <c r="B137" s="55"/>
      <c r="C137" s="51"/>
      <c r="D137" s="51"/>
      <c r="E137" s="56"/>
    </row>
    <row r="138" spans="2:5" ht="12.75">
      <c r="B138" s="53" t="s">
        <v>33</v>
      </c>
      <c r="C138" s="69">
        <f>COUNTIF(AH85:AH109,"Excelente")</f>
        <v>0</v>
      </c>
      <c r="D138" s="67" t="e">
        <f>ROUND((C138/E124*100),1)</f>
        <v>#DIV/0!</v>
      </c>
      <c r="E138" s="65" t="s">
        <v>15</v>
      </c>
    </row>
    <row r="139" spans="2:5" ht="12.75">
      <c r="B139" s="55"/>
      <c r="C139" s="70"/>
      <c r="D139" s="68"/>
      <c r="E139" s="66"/>
    </row>
    <row r="140" spans="2:5" ht="12.75">
      <c r="B140" s="53" t="s">
        <v>32</v>
      </c>
      <c r="C140" s="69">
        <f>COUNTIF(AH85:AH109,"Sat. Bem")</f>
        <v>0</v>
      </c>
      <c r="D140" s="67" t="e">
        <f>ROUND((C140/E124*100),1)</f>
        <v>#DIV/0!</v>
      </c>
      <c r="E140" s="65" t="s">
        <v>15</v>
      </c>
    </row>
    <row r="141" spans="2:5" ht="12.75">
      <c r="B141" s="55"/>
      <c r="C141" s="70"/>
      <c r="D141" s="68"/>
      <c r="E141" s="66"/>
    </row>
    <row r="142" spans="2:5" ht="12.75">
      <c r="B142" s="53" t="s">
        <v>31</v>
      </c>
      <c r="C142" s="69">
        <f>COUNTIF(AH85:AH109,"Satisfaz")</f>
        <v>0</v>
      </c>
      <c r="D142" s="67" t="e">
        <f>ROUND((C142/E124*100),1)</f>
        <v>#DIV/0!</v>
      </c>
      <c r="E142" s="65" t="s">
        <v>15</v>
      </c>
    </row>
    <row r="143" spans="2:5" ht="12.75">
      <c r="B143" s="55"/>
      <c r="C143" s="70"/>
      <c r="D143" s="68"/>
      <c r="E143" s="66"/>
    </row>
    <row r="144" spans="2:5" ht="12.75">
      <c r="B144" s="53" t="s">
        <v>30</v>
      </c>
      <c r="C144" s="69">
        <f>COUNTIF(AH85:AH109,"Sat. Pouco")</f>
        <v>0</v>
      </c>
      <c r="D144" s="67" t="e">
        <f>ROUND((C144/E124*100),1)</f>
        <v>#DIV/0!</v>
      </c>
      <c r="E144" s="65" t="s">
        <v>15</v>
      </c>
    </row>
    <row r="145" spans="2:5" ht="12.75">
      <c r="B145" s="55"/>
      <c r="C145" s="70"/>
      <c r="D145" s="68"/>
      <c r="E145" s="66"/>
    </row>
    <row r="146" spans="2:5" ht="12.75">
      <c r="B146" s="53" t="s">
        <v>29</v>
      </c>
      <c r="C146" s="69">
        <f>COUNTIF(AH85:AH109,"Não Sat.")</f>
        <v>0</v>
      </c>
      <c r="D146" s="67" t="e">
        <f>ROUND((C146/E124*100),1)</f>
        <v>#DIV/0!</v>
      </c>
      <c r="E146" s="65" t="s">
        <v>15</v>
      </c>
    </row>
    <row r="147" spans="2:5" ht="12.75">
      <c r="B147" s="55"/>
      <c r="C147" s="70"/>
      <c r="D147" s="68"/>
      <c r="E147" s="66"/>
    </row>
    <row r="148" spans="2:5" ht="12.75">
      <c r="B148" s="53" t="s">
        <v>28</v>
      </c>
      <c r="C148" s="69">
        <f>COUNTIF(AH85:AH109,"M. Fraco")</f>
        <v>0</v>
      </c>
      <c r="D148" s="67" t="e">
        <f>ROUND((C148/E124*100),1)</f>
        <v>#DIV/0!</v>
      </c>
      <c r="E148" s="65" t="s">
        <v>15</v>
      </c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1"/>
      <c r="C151" s="46"/>
      <c r="D151" s="46"/>
      <c r="E151" s="62"/>
    </row>
    <row r="152" spans="2:5" ht="12.75">
      <c r="B152" s="63"/>
      <c r="C152" s="47"/>
      <c r="D152" s="47"/>
      <c r="E152" s="64"/>
    </row>
    <row r="156" spans="1:36" ht="15.75">
      <c r="A156" s="60"/>
      <c r="B156" s="60"/>
      <c r="C156" s="76" t="s">
        <v>27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60"/>
      <c r="O156" s="60"/>
      <c r="P156" s="60" t="s">
        <v>34</v>
      </c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1"/>
      <c r="AJ156" s="1"/>
    </row>
    <row r="158" ht="13.5" thickBot="1"/>
    <row r="159" spans="1:36" ht="13.5" thickTop="1">
      <c r="A159" s="9"/>
      <c r="B159" s="27" t="s">
        <v>0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3" t="s">
        <v>1</v>
      </c>
      <c r="AC159" s="83" t="s">
        <v>2</v>
      </c>
      <c r="AD159" s="84"/>
      <c r="AE159" s="84"/>
      <c r="AF159" s="85"/>
      <c r="AG159" s="81" t="s">
        <v>14</v>
      </c>
      <c r="AH159" s="82"/>
      <c r="AI159" s="19"/>
      <c r="AJ159" s="3"/>
    </row>
    <row r="160" spans="1:35" ht="26.25">
      <c r="A160" s="10"/>
      <c r="B160" s="15" t="s">
        <v>17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24">
        <f>SUM(C160:AA160)</f>
        <v>0</v>
      </c>
      <c r="AC160" s="29" t="s">
        <v>3</v>
      </c>
      <c r="AD160" s="29" t="s">
        <v>4</v>
      </c>
      <c r="AE160" s="29" t="s">
        <v>5</v>
      </c>
      <c r="AF160" s="29" t="s">
        <v>6</v>
      </c>
      <c r="AG160" s="8" t="s">
        <v>15</v>
      </c>
      <c r="AH160" s="18" t="s">
        <v>16</v>
      </c>
      <c r="AI160" s="20"/>
    </row>
    <row r="161" spans="1:35" ht="12.75">
      <c r="A161" s="16" t="s">
        <v>7</v>
      </c>
      <c r="B161" s="17" t="s">
        <v>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25"/>
      <c r="AC161" s="31"/>
      <c r="AD161" s="31"/>
      <c r="AE161" s="31"/>
      <c r="AF161" s="32"/>
      <c r="AG161" s="13"/>
      <c r="AH161" s="12"/>
      <c r="AI161" s="20"/>
    </row>
    <row r="162" spans="1:35" ht="13.5">
      <c r="A162" s="11">
        <v>1</v>
      </c>
      <c r="B162" s="73" t="s">
        <v>35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aca="true" t="shared" si="24" ref="AB162:AB186">IF(AI162&lt;&gt;0,SUM(C162:AA162),"")</f>
      </c>
      <c r="AC162" s="30">
        <f aca="true" t="shared" si="25" ref="AC162:AC186">SUM(COUNTIF(C162,C$160),COUNTIF(D162,D$160),COUNTIF(E162,E$160),COUNTIF(F162,F$160),COUNTIF(G162,G$160),COUNTIF(H162,H$160),COUNTIF(I162,I$160),COUNTIF(J162,J$160),COUNTIF(K162,K$160),COUNTIF(L162,L$160),COUNTIF(M162,M$160),COUNTIF(N162,N$160),COUNTIF(O162,O$160),COUNTIF(P162,P$160),COUNTIF(Q162,Q$160),COUNTIF(R162,R$160),COUNTIF(S162,S$160),COUNTIF(T162,T$160),COUNTIF(U162,U$160),COUNTIF(V162,V$160),COUNTIF(W162,W$160),COUNTIF(X162,X$160),COUNTIF(Y162,Y$160),COUNTIF(Z162,Z$160),COUNTIF(AA162,AA$160))</f>
        <v>0</v>
      </c>
      <c r="AD162" s="30">
        <f aca="true" t="shared" si="26" ref="AD162:AD186">COUNTA(C162:AA162)-AC162-AE162-AF162</f>
        <v>0</v>
      </c>
      <c r="AE162" s="30">
        <f aca="true" t="shared" si="27" ref="AE162:AE186">COUNTIF(C162:AA162,"0")</f>
        <v>0</v>
      </c>
      <c r="AF162" s="30">
        <f aca="true" t="shared" si="28" ref="AF162:AF186">COUNTIF(C162:AA162,"X")</f>
        <v>0</v>
      </c>
      <c r="AG162" s="21">
        <f>IF(AB162&lt;&gt;"",ROUND((AB162*100)/AB$160,0),"")</f>
      </c>
      <c r="AH162" s="14">
        <f aca="true" t="shared" si="29" ref="AH162:AH186">IF(AG162&lt;&gt;"",IF(AG162&gt;89,"Excelente",IF(AG162&gt;74,"Sat. Bem",IF(AG162&gt;55,"Satisfaz",IF(AG162&gt;49,"Sat. Pouco",IF(AG162&gt;20,"Não Sat.",IF(AG162&gt;=0,"M. Fraco","")))))),"")</f>
      </c>
      <c r="AI162" s="20">
        <f aca="true" t="shared" si="30" ref="AI162:AI186">COUNTA(C162:AA162)</f>
        <v>0</v>
      </c>
    </row>
    <row r="163" spans="1:35" ht="13.5">
      <c r="A163" s="11">
        <v>2</v>
      </c>
      <c r="B163" s="73" t="s">
        <v>36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aca="true" t="shared" si="31" ref="AG163:AG186">IF(AB163&lt;&gt;"",ROUND((AB163*100)/AB$160,0),"")</f>
      </c>
      <c r="AH163" s="14">
        <f t="shared" si="29"/>
      </c>
      <c r="AI163" s="20">
        <f t="shared" si="30"/>
        <v>0</v>
      </c>
    </row>
    <row r="164" spans="1:35" ht="13.5">
      <c r="A164" s="11">
        <v>3</v>
      </c>
      <c r="B164" s="73" t="s">
        <v>37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31"/>
      </c>
      <c r="AH164" s="14">
        <f t="shared" si="29"/>
      </c>
      <c r="AI164" s="20">
        <f t="shared" si="30"/>
        <v>0</v>
      </c>
    </row>
    <row r="165" spans="1:35" ht="13.5">
      <c r="A165" s="11">
        <v>4</v>
      </c>
      <c r="B165" s="73" t="s">
        <v>38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31"/>
      </c>
      <c r="AH165" s="14">
        <f t="shared" si="29"/>
      </c>
      <c r="AI165" s="20">
        <f t="shared" si="30"/>
        <v>0</v>
      </c>
    </row>
    <row r="166" spans="1:35" ht="13.5">
      <c r="A166" s="11">
        <v>5</v>
      </c>
      <c r="B166" s="73" t="s">
        <v>39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31"/>
      </c>
      <c r="AH166" s="14">
        <f t="shared" si="29"/>
      </c>
      <c r="AI166" s="20">
        <f t="shared" si="30"/>
        <v>0</v>
      </c>
    </row>
    <row r="167" spans="1:35" ht="13.5">
      <c r="A167" s="11">
        <v>6</v>
      </c>
      <c r="B167" s="73" t="s">
        <v>40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31"/>
      </c>
      <c r="AH167" s="14">
        <f t="shared" si="29"/>
      </c>
      <c r="AI167" s="20">
        <f t="shared" si="30"/>
        <v>0</v>
      </c>
    </row>
    <row r="168" spans="1:35" ht="13.5">
      <c r="A168" s="11">
        <v>7</v>
      </c>
      <c r="B168" s="73" t="s">
        <v>41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31"/>
      </c>
      <c r="AH168" s="14">
        <f t="shared" si="29"/>
      </c>
      <c r="AI168" s="20">
        <f t="shared" si="30"/>
        <v>0</v>
      </c>
    </row>
    <row r="169" spans="1:35" ht="13.5">
      <c r="A169" s="11">
        <v>8</v>
      </c>
      <c r="B169" s="73" t="s">
        <v>42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31"/>
      </c>
      <c r="AH169" s="14">
        <f t="shared" si="29"/>
      </c>
      <c r="AI169" s="20">
        <f t="shared" si="30"/>
        <v>0</v>
      </c>
    </row>
    <row r="170" spans="1:35" ht="13.5">
      <c r="A170" s="11">
        <v>9</v>
      </c>
      <c r="B170" s="73" t="s">
        <v>43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31"/>
      </c>
      <c r="AH170" s="14">
        <f t="shared" si="29"/>
      </c>
      <c r="AI170" s="20">
        <f t="shared" si="30"/>
        <v>0</v>
      </c>
    </row>
    <row r="171" spans="1:35" ht="13.5">
      <c r="A171" s="11">
        <v>10</v>
      </c>
      <c r="B171" s="73" t="s">
        <v>44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31"/>
      </c>
      <c r="AH171" s="14">
        <f t="shared" si="29"/>
      </c>
      <c r="AI171" s="20">
        <f t="shared" si="30"/>
        <v>0</v>
      </c>
    </row>
    <row r="172" spans="1:35" ht="13.5">
      <c r="A172" s="11">
        <v>11</v>
      </c>
      <c r="B172" s="73" t="s">
        <v>45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31"/>
      </c>
      <c r="AH172" s="14">
        <f t="shared" si="29"/>
      </c>
      <c r="AI172" s="20">
        <f t="shared" si="30"/>
        <v>0</v>
      </c>
    </row>
    <row r="173" spans="1:35" ht="13.5">
      <c r="A173" s="11">
        <v>12</v>
      </c>
      <c r="B173" s="73" t="s">
        <v>46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31"/>
      </c>
      <c r="AH173" s="14">
        <f t="shared" si="29"/>
      </c>
      <c r="AI173" s="20">
        <f t="shared" si="30"/>
        <v>0</v>
      </c>
    </row>
    <row r="174" spans="1:35" ht="13.5">
      <c r="A174" s="11">
        <v>13</v>
      </c>
      <c r="B174" s="73" t="s">
        <v>47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31"/>
      </c>
      <c r="AH174" s="14">
        <f t="shared" si="29"/>
      </c>
      <c r="AI174" s="20">
        <f t="shared" si="30"/>
        <v>0</v>
      </c>
    </row>
    <row r="175" spans="1:35" ht="13.5">
      <c r="A175" s="11">
        <v>14</v>
      </c>
      <c r="B175" s="73" t="s">
        <v>48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31"/>
      </c>
      <c r="AH175" s="14">
        <f t="shared" si="29"/>
      </c>
      <c r="AI175" s="20">
        <f t="shared" si="30"/>
        <v>0</v>
      </c>
    </row>
    <row r="176" spans="1:35" ht="13.5">
      <c r="A176" s="11">
        <v>15</v>
      </c>
      <c r="B176" s="73" t="s">
        <v>49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31"/>
      </c>
      <c r="AH176" s="14">
        <f t="shared" si="29"/>
      </c>
      <c r="AI176" s="20">
        <f t="shared" si="30"/>
        <v>0</v>
      </c>
    </row>
    <row r="177" spans="1:35" ht="13.5">
      <c r="A177" s="11">
        <v>16</v>
      </c>
      <c r="B177" s="73" t="s">
        <v>50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31"/>
      </c>
      <c r="AH177" s="14">
        <f t="shared" si="29"/>
      </c>
      <c r="AI177" s="20">
        <f t="shared" si="30"/>
        <v>0</v>
      </c>
    </row>
    <row r="178" spans="1:35" ht="13.5">
      <c r="A178" s="11">
        <v>17</v>
      </c>
      <c r="B178" s="73" t="s">
        <v>51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31"/>
      </c>
      <c r="AH178" s="14">
        <f t="shared" si="29"/>
      </c>
      <c r="AI178" s="20">
        <f t="shared" si="30"/>
        <v>0</v>
      </c>
    </row>
    <row r="179" spans="1:35" ht="13.5">
      <c r="A179" s="11">
        <v>18</v>
      </c>
      <c r="B179" s="73" t="s">
        <v>52</v>
      </c>
      <c r="C179" s="49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6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31"/>
      </c>
      <c r="AH179" s="14">
        <f t="shared" si="29"/>
      </c>
      <c r="AI179" s="20">
        <f t="shared" si="30"/>
        <v>0</v>
      </c>
    </row>
    <row r="180" spans="1:35" ht="13.5">
      <c r="A180" s="11">
        <v>19</v>
      </c>
      <c r="B180" s="74" t="s">
        <v>53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31"/>
      </c>
      <c r="AH180" s="14">
        <f t="shared" si="29"/>
      </c>
      <c r="AI180" s="20">
        <f t="shared" si="30"/>
        <v>0</v>
      </c>
    </row>
    <row r="181" spans="1:35" ht="13.5">
      <c r="A181" s="11">
        <v>20</v>
      </c>
      <c r="B181" s="74" t="s">
        <v>54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31"/>
      </c>
      <c r="AH181" s="14">
        <f t="shared" si="29"/>
      </c>
      <c r="AI181" s="20">
        <f t="shared" si="30"/>
        <v>0</v>
      </c>
    </row>
    <row r="182" spans="1:35" ht="13.5">
      <c r="A182" s="11">
        <v>21</v>
      </c>
      <c r="B182" s="7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31"/>
      </c>
      <c r="AH182" s="14">
        <f t="shared" si="29"/>
      </c>
      <c r="AI182" s="20">
        <f t="shared" si="30"/>
        <v>0</v>
      </c>
    </row>
    <row r="183" spans="1:35" ht="13.5">
      <c r="A183" s="11">
        <v>22</v>
      </c>
      <c r="B183" s="7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31"/>
      </c>
      <c r="AH183" s="14">
        <f t="shared" si="29"/>
      </c>
      <c r="AI183" s="20">
        <f t="shared" si="30"/>
        <v>0</v>
      </c>
    </row>
    <row r="184" spans="1:35" ht="13.5">
      <c r="A184" s="11">
        <v>23</v>
      </c>
      <c r="B184" s="7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31"/>
      </c>
      <c r="AH184" s="14">
        <f t="shared" si="29"/>
      </c>
      <c r="AI184" s="20">
        <f t="shared" si="30"/>
        <v>0</v>
      </c>
    </row>
    <row r="185" spans="1:35" ht="13.5">
      <c r="A185" s="11">
        <v>24</v>
      </c>
      <c r="B185" s="7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31"/>
      </c>
      <c r="AH185" s="14">
        <f t="shared" si="29"/>
      </c>
      <c r="AI185" s="20">
        <f t="shared" si="30"/>
        <v>0</v>
      </c>
    </row>
    <row r="186" spans="1:35" ht="13.5">
      <c r="A186" s="11">
        <v>25</v>
      </c>
      <c r="B186" s="7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26">
        <f t="shared" si="24"/>
      </c>
      <c r="AC186" s="30">
        <f t="shared" si="25"/>
        <v>0</v>
      </c>
      <c r="AD186" s="30">
        <f t="shared" si="26"/>
        <v>0</v>
      </c>
      <c r="AE186" s="30">
        <f t="shared" si="27"/>
        <v>0</v>
      </c>
      <c r="AF186" s="30">
        <f t="shared" si="28"/>
        <v>0</v>
      </c>
      <c r="AG186" s="21">
        <f t="shared" si="31"/>
      </c>
      <c r="AH186" s="14">
        <f t="shared" si="29"/>
      </c>
      <c r="AI186" s="20">
        <f t="shared" si="30"/>
        <v>0</v>
      </c>
    </row>
    <row r="187" spans="1:35" ht="13.5">
      <c r="A187" s="86" t="s">
        <v>9</v>
      </c>
      <c r="B187" s="33" t="s">
        <v>10</v>
      </c>
      <c r="C187" s="34">
        <f aca="true" t="shared" si="32" ref="C187:AA187">COUNTIF(C162:C186,C160)</f>
        <v>0</v>
      </c>
      <c r="D187" s="34">
        <f t="shared" si="32"/>
        <v>0</v>
      </c>
      <c r="E187" s="34">
        <f t="shared" si="32"/>
        <v>0</v>
      </c>
      <c r="F187" s="34">
        <f t="shared" si="32"/>
        <v>0</v>
      </c>
      <c r="G187" s="34">
        <f t="shared" si="32"/>
        <v>0</v>
      </c>
      <c r="H187" s="34">
        <f t="shared" si="32"/>
        <v>0</v>
      </c>
      <c r="I187" s="34">
        <f t="shared" si="32"/>
        <v>0</v>
      </c>
      <c r="J187" s="34">
        <f t="shared" si="32"/>
        <v>0</v>
      </c>
      <c r="K187" s="34">
        <f t="shared" si="32"/>
        <v>0</v>
      </c>
      <c r="L187" s="34">
        <f t="shared" si="32"/>
        <v>0</v>
      </c>
      <c r="M187" s="34">
        <f t="shared" si="32"/>
        <v>0</v>
      </c>
      <c r="N187" s="34">
        <f t="shared" si="32"/>
        <v>0</v>
      </c>
      <c r="O187" s="34">
        <f t="shared" si="32"/>
        <v>0</v>
      </c>
      <c r="P187" s="34">
        <f t="shared" si="32"/>
        <v>0</v>
      </c>
      <c r="Q187" s="34">
        <f t="shared" si="32"/>
        <v>0</v>
      </c>
      <c r="R187" s="34">
        <f t="shared" si="32"/>
        <v>0</v>
      </c>
      <c r="S187" s="34">
        <f t="shared" si="32"/>
        <v>0</v>
      </c>
      <c r="T187" s="34">
        <f t="shared" si="32"/>
        <v>0</v>
      </c>
      <c r="U187" s="34">
        <f t="shared" si="32"/>
        <v>0</v>
      </c>
      <c r="V187" s="34">
        <f t="shared" si="32"/>
        <v>0</v>
      </c>
      <c r="W187" s="34">
        <f t="shared" si="32"/>
        <v>0</v>
      </c>
      <c r="X187" s="34">
        <f t="shared" si="32"/>
        <v>0</v>
      </c>
      <c r="Y187" s="34">
        <f t="shared" si="32"/>
        <v>0</v>
      </c>
      <c r="Z187" s="34">
        <f t="shared" si="32"/>
        <v>0</v>
      </c>
      <c r="AA187" s="34">
        <f t="shared" si="32"/>
        <v>0</v>
      </c>
      <c r="AB187" s="35"/>
      <c r="AC187" s="35"/>
      <c r="AD187" s="35"/>
      <c r="AE187" s="35"/>
      <c r="AF187" s="35"/>
      <c r="AG187" s="36"/>
      <c r="AH187" s="37"/>
      <c r="AI187" s="20"/>
    </row>
    <row r="188" spans="1:35" ht="13.5">
      <c r="A188" s="86"/>
      <c r="B188" s="38" t="s">
        <v>11</v>
      </c>
      <c r="C188" s="22">
        <f aca="true" t="shared" si="33" ref="C188:AA188">COUNTIF(C162:C186,"&gt;0")-COUNTIF(C162:C186,C160)</f>
        <v>0</v>
      </c>
      <c r="D188" s="22">
        <f t="shared" si="33"/>
        <v>0</v>
      </c>
      <c r="E188" s="22">
        <f t="shared" si="33"/>
        <v>0</v>
      </c>
      <c r="F188" s="22">
        <f t="shared" si="33"/>
        <v>0</v>
      </c>
      <c r="G188" s="22">
        <f t="shared" si="33"/>
        <v>0</v>
      </c>
      <c r="H188" s="22">
        <f t="shared" si="33"/>
        <v>0</v>
      </c>
      <c r="I188" s="22">
        <f t="shared" si="33"/>
        <v>0</v>
      </c>
      <c r="J188" s="22">
        <f t="shared" si="33"/>
        <v>0</v>
      </c>
      <c r="K188" s="22">
        <f t="shared" si="33"/>
        <v>0</v>
      </c>
      <c r="L188" s="22">
        <f t="shared" si="33"/>
        <v>0</v>
      </c>
      <c r="M188" s="22">
        <f t="shared" si="33"/>
        <v>0</v>
      </c>
      <c r="N188" s="22">
        <f t="shared" si="33"/>
        <v>0</v>
      </c>
      <c r="O188" s="22">
        <f t="shared" si="33"/>
        <v>0</v>
      </c>
      <c r="P188" s="22">
        <f t="shared" si="33"/>
        <v>0</v>
      </c>
      <c r="Q188" s="22">
        <f t="shared" si="33"/>
        <v>0</v>
      </c>
      <c r="R188" s="22">
        <f t="shared" si="33"/>
        <v>0</v>
      </c>
      <c r="S188" s="22">
        <f t="shared" si="33"/>
        <v>0</v>
      </c>
      <c r="T188" s="22">
        <f t="shared" si="33"/>
        <v>0</v>
      </c>
      <c r="U188" s="22">
        <f t="shared" si="33"/>
        <v>0</v>
      </c>
      <c r="V188" s="22">
        <f t="shared" si="33"/>
        <v>0</v>
      </c>
      <c r="W188" s="22">
        <f t="shared" si="33"/>
        <v>0</v>
      </c>
      <c r="X188" s="22">
        <f t="shared" si="33"/>
        <v>0</v>
      </c>
      <c r="Y188" s="22">
        <f t="shared" si="33"/>
        <v>0</v>
      </c>
      <c r="Z188" s="22">
        <f t="shared" si="33"/>
        <v>0</v>
      </c>
      <c r="AA188" s="22">
        <f t="shared" si="33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3.5">
      <c r="A189" s="86"/>
      <c r="B189" s="38" t="s">
        <v>12</v>
      </c>
      <c r="C189" s="22">
        <f aca="true" t="shared" si="34" ref="C189:AA189">COUNTIF(C162:C186,"0")</f>
        <v>0</v>
      </c>
      <c r="D189" s="22">
        <f t="shared" si="34"/>
        <v>0</v>
      </c>
      <c r="E189" s="22">
        <f t="shared" si="34"/>
        <v>0</v>
      </c>
      <c r="F189" s="22">
        <f t="shared" si="34"/>
        <v>0</v>
      </c>
      <c r="G189" s="22">
        <f t="shared" si="34"/>
        <v>0</v>
      </c>
      <c r="H189" s="22">
        <f t="shared" si="34"/>
        <v>0</v>
      </c>
      <c r="I189" s="22">
        <f t="shared" si="34"/>
        <v>0</v>
      </c>
      <c r="J189" s="22">
        <f t="shared" si="34"/>
        <v>0</v>
      </c>
      <c r="K189" s="22">
        <f t="shared" si="34"/>
        <v>0</v>
      </c>
      <c r="L189" s="22">
        <f t="shared" si="34"/>
        <v>0</v>
      </c>
      <c r="M189" s="22">
        <f t="shared" si="34"/>
        <v>0</v>
      </c>
      <c r="N189" s="22">
        <f t="shared" si="34"/>
        <v>0</v>
      </c>
      <c r="O189" s="22">
        <f t="shared" si="34"/>
        <v>0</v>
      </c>
      <c r="P189" s="22">
        <f t="shared" si="34"/>
        <v>0</v>
      </c>
      <c r="Q189" s="22">
        <f t="shared" si="34"/>
        <v>0</v>
      </c>
      <c r="R189" s="22">
        <f t="shared" si="34"/>
        <v>0</v>
      </c>
      <c r="S189" s="22">
        <f t="shared" si="34"/>
        <v>0</v>
      </c>
      <c r="T189" s="22">
        <f t="shared" si="34"/>
        <v>0</v>
      </c>
      <c r="U189" s="22">
        <f t="shared" si="34"/>
        <v>0</v>
      </c>
      <c r="V189" s="22">
        <f t="shared" si="34"/>
        <v>0</v>
      </c>
      <c r="W189" s="22">
        <f t="shared" si="34"/>
        <v>0</v>
      </c>
      <c r="X189" s="22">
        <f t="shared" si="34"/>
        <v>0</v>
      </c>
      <c r="Y189" s="22">
        <f t="shared" si="34"/>
        <v>0</v>
      </c>
      <c r="Z189" s="22">
        <f t="shared" si="34"/>
        <v>0</v>
      </c>
      <c r="AA189" s="22">
        <f t="shared" si="34"/>
        <v>0</v>
      </c>
      <c r="AB189" s="30"/>
      <c r="AC189" s="30"/>
      <c r="AD189" s="30"/>
      <c r="AE189" s="30"/>
      <c r="AF189" s="30"/>
      <c r="AG189" s="39"/>
      <c r="AH189" s="40"/>
      <c r="AI189" s="20"/>
    </row>
    <row r="190" spans="1:35" ht="14.25" thickBot="1">
      <c r="A190" s="87"/>
      <c r="B190" s="41" t="s">
        <v>13</v>
      </c>
      <c r="C190" s="42">
        <f aca="true" t="shared" si="35" ref="C190:AA190">COUNTIF(C162:C186,"x")</f>
        <v>0</v>
      </c>
      <c r="D190" s="42">
        <f t="shared" si="35"/>
        <v>0</v>
      </c>
      <c r="E190" s="42">
        <f t="shared" si="35"/>
        <v>0</v>
      </c>
      <c r="F190" s="42">
        <f t="shared" si="35"/>
        <v>0</v>
      </c>
      <c r="G190" s="42">
        <f t="shared" si="35"/>
        <v>0</v>
      </c>
      <c r="H190" s="42">
        <f t="shared" si="35"/>
        <v>0</v>
      </c>
      <c r="I190" s="42">
        <f t="shared" si="35"/>
        <v>0</v>
      </c>
      <c r="J190" s="42">
        <f t="shared" si="35"/>
        <v>0</v>
      </c>
      <c r="K190" s="42">
        <f t="shared" si="35"/>
        <v>0</v>
      </c>
      <c r="L190" s="42">
        <f t="shared" si="35"/>
        <v>0</v>
      </c>
      <c r="M190" s="42">
        <f t="shared" si="35"/>
        <v>0</v>
      </c>
      <c r="N190" s="42">
        <f t="shared" si="35"/>
        <v>0</v>
      </c>
      <c r="O190" s="42">
        <f t="shared" si="35"/>
        <v>0</v>
      </c>
      <c r="P190" s="42">
        <f t="shared" si="35"/>
        <v>0</v>
      </c>
      <c r="Q190" s="42">
        <f t="shared" si="35"/>
        <v>0</v>
      </c>
      <c r="R190" s="42">
        <f t="shared" si="35"/>
        <v>0</v>
      </c>
      <c r="S190" s="42">
        <f t="shared" si="35"/>
        <v>0</v>
      </c>
      <c r="T190" s="42">
        <f t="shared" si="35"/>
        <v>0</v>
      </c>
      <c r="U190" s="42">
        <f t="shared" si="35"/>
        <v>0</v>
      </c>
      <c r="V190" s="42">
        <f t="shared" si="35"/>
        <v>0</v>
      </c>
      <c r="W190" s="42">
        <f t="shared" si="35"/>
        <v>0</v>
      </c>
      <c r="X190" s="42">
        <f t="shared" si="35"/>
        <v>0</v>
      </c>
      <c r="Y190" s="42">
        <f t="shared" si="35"/>
        <v>0</v>
      </c>
      <c r="Z190" s="42">
        <f t="shared" si="35"/>
        <v>0</v>
      </c>
      <c r="AA190" s="42">
        <f t="shared" si="35"/>
        <v>0</v>
      </c>
      <c r="AB190" s="43"/>
      <c r="AC190" s="43"/>
      <c r="AD190" s="43"/>
      <c r="AE190" s="43"/>
      <c r="AF190" s="43"/>
      <c r="AG190" s="44"/>
      <c r="AH190" s="45"/>
      <c r="AI190" s="20"/>
    </row>
    <row r="191" ht="13.5" thickTop="1"/>
    <row r="193" spans="1:36" ht="18">
      <c r="A193" s="88" t="str">
        <f>P156</f>
        <v>Teste de Matemática                6 º Ano             Turma A             Data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71"/>
      <c r="AJ193" s="71"/>
    </row>
    <row r="195" spans="1:34" ht="18">
      <c r="A195" s="79" t="s">
        <v>18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</row>
    <row r="198" spans="2:5" ht="12.75">
      <c r="B198" s="57"/>
      <c r="C198" s="58"/>
      <c r="D198" s="58"/>
      <c r="E198" s="59"/>
    </row>
    <row r="199" spans="2:5" ht="12.75">
      <c r="B199" s="77" t="s">
        <v>20</v>
      </c>
      <c r="C199" s="78"/>
      <c r="D199" s="52"/>
      <c r="E199" s="54">
        <f>COUNTA(B162:B186)</f>
        <v>20</v>
      </c>
    </row>
    <row r="200" spans="2:5" ht="12.75">
      <c r="B200" s="55"/>
      <c r="C200" s="51"/>
      <c r="D200" s="51"/>
      <c r="E200" s="56"/>
    </row>
    <row r="201" spans="2:5" ht="12.75">
      <c r="B201" s="53" t="s">
        <v>19</v>
      </c>
      <c r="C201" s="52"/>
      <c r="D201" s="52"/>
      <c r="E201" s="54">
        <f>25-COUNTIF(AB162:AB186,"")</f>
        <v>0</v>
      </c>
    </row>
    <row r="202" spans="2:5" ht="12.75">
      <c r="B202" s="55"/>
      <c r="C202" s="51"/>
      <c r="D202" s="51"/>
      <c r="E202" s="56"/>
    </row>
    <row r="203" spans="2:5" ht="12.75">
      <c r="B203" s="53" t="s">
        <v>21</v>
      </c>
      <c r="C203" s="52" t="s">
        <v>15</v>
      </c>
      <c r="D203" s="52"/>
      <c r="E203" s="54" t="e">
        <f>AVERAGE(AG162:AG186)</f>
        <v>#DIV/0!</v>
      </c>
    </row>
    <row r="204" spans="2:5" ht="12.75">
      <c r="B204" s="55"/>
      <c r="C204" s="51"/>
      <c r="D204" s="51"/>
      <c r="E204" s="56"/>
    </row>
    <row r="205" spans="2:5" ht="12.75">
      <c r="B205" s="53" t="s">
        <v>22</v>
      </c>
      <c r="C205" s="52" t="s">
        <v>15</v>
      </c>
      <c r="D205" s="52"/>
      <c r="E205" s="54" t="e">
        <f>MODE(AG162:AG186)</f>
        <v>#N/A</v>
      </c>
    </row>
    <row r="206" spans="2:5" ht="12.75">
      <c r="B206" s="55"/>
      <c r="C206" s="51"/>
      <c r="D206" s="51"/>
      <c r="E206" s="56"/>
    </row>
    <row r="207" spans="2:5" ht="12.75">
      <c r="B207" s="53" t="s">
        <v>23</v>
      </c>
      <c r="C207" s="52" t="s">
        <v>15</v>
      </c>
      <c r="D207" s="52"/>
      <c r="E207" s="54">
        <f>MAX(AG162:AG186)</f>
        <v>0</v>
      </c>
    </row>
    <row r="208" spans="2:5" ht="12.75">
      <c r="B208" s="55"/>
      <c r="C208" s="51"/>
      <c r="D208" s="51"/>
      <c r="E208" s="56"/>
    </row>
    <row r="209" spans="2:5" ht="12.75">
      <c r="B209" s="53" t="s">
        <v>24</v>
      </c>
      <c r="C209" s="52" t="s">
        <v>15</v>
      </c>
      <c r="D209" s="52"/>
      <c r="E209" s="54">
        <f>MIN(AG162:AG186)</f>
        <v>0</v>
      </c>
    </row>
    <row r="210" spans="2:5" ht="12.75">
      <c r="B210" s="55"/>
      <c r="C210" s="51"/>
      <c r="D210" s="51"/>
      <c r="E210" s="56"/>
    </row>
    <row r="211" spans="2:5" ht="12.75">
      <c r="B211" s="53" t="s">
        <v>25</v>
      </c>
      <c r="C211" s="52"/>
      <c r="D211" s="52"/>
      <c r="E211" s="54">
        <f>COUNTIF(AG162:AG186,"&gt;=50")</f>
        <v>0</v>
      </c>
    </row>
    <row r="212" spans="2:5" ht="12.75">
      <c r="B212" s="55"/>
      <c r="C212" s="51"/>
      <c r="D212" s="51"/>
      <c r="E212" s="56"/>
    </row>
    <row r="213" spans="2:5" ht="12.75">
      <c r="B213" s="53" t="s">
        <v>26</v>
      </c>
      <c r="C213" s="52"/>
      <c r="D213" s="52"/>
      <c r="E213" s="54">
        <f>COUNTIF(AG162:AG186,"&lt;50")</f>
        <v>0</v>
      </c>
    </row>
    <row r="214" spans="2:5" ht="12.75">
      <c r="B214" s="55"/>
      <c r="C214" s="51"/>
      <c r="D214" s="51"/>
      <c r="E214" s="56"/>
    </row>
    <row r="215" spans="2:5" ht="12.75">
      <c r="B215" s="53" t="s">
        <v>33</v>
      </c>
      <c r="C215" s="69">
        <f>COUNTIF(AH162:AH186,"Excelente")</f>
        <v>0</v>
      </c>
      <c r="D215" s="67" t="e">
        <f>ROUND((C215/E201*100),1)</f>
        <v>#DIV/0!</v>
      </c>
      <c r="E215" s="65" t="s">
        <v>15</v>
      </c>
    </row>
    <row r="216" spans="2:5" ht="12.75">
      <c r="B216" s="55"/>
      <c r="C216" s="70"/>
      <c r="D216" s="68"/>
      <c r="E216" s="66"/>
    </row>
    <row r="217" spans="2:5" ht="12.75">
      <c r="B217" s="53" t="s">
        <v>32</v>
      </c>
      <c r="C217" s="69">
        <f>COUNTIF(AH162:AH186,"Sat. Bem")</f>
        <v>0</v>
      </c>
      <c r="D217" s="67" t="e">
        <f>ROUND((C217/E201*100),1)</f>
        <v>#DIV/0!</v>
      </c>
      <c r="E217" s="65" t="s">
        <v>15</v>
      </c>
    </row>
    <row r="218" spans="2:5" ht="12.75">
      <c r="B218" s="55"/>
      <c r="C218" s="70"/>
      <c r="D218" s="68"/>
      <c r="E218" s="66"/>
    </row>
    <row r="219" spans="2:5" ht="12.75">
      <c r="B219" s="53" t="s">
        <v>31</v>
      </c>
      <c r="C219" s="69">
        <f>COUNTIF(AH162:AH186,"Satisfaz")</f>
        <v>0</v>
      </c>
      <c r="D219" s="67" t="e">
        <f>ROUND((C219/E201*100),1)</f>
        <v>#DIV/0!</v>
      </c>
      <c r="E219" s="65" t="s">
        <v>15</v>
      </c>
    </row>
    <row r="220" spans="2:5" ht="12.75">
      <c r="B220" s="55"/>
      <c r="C220" s="70"/>
      <c r="D220" s="68"/>
      <c r="E220" s="66"/>
    </row>
    <row r="221" spans="2:5" ht="12.75">
      <c r="B221" s="53" t="s">
        <v>30</v>
      </c>
      <c r="C221" s="69">
        <f>COUNTIF(AH162:AH186,"Sat. Pouco")</f>
        <v>0</v>
      </c>
      <c r="D221" s="67" t="e">
        <f>ROUND((C221/E201*100),1)</f>
        <v>#DIV/0!</v>
      </c>
      <c r="E221" s="65" t="s">
        <v>15</v>
      </c>
    </row>
    <row r="222" spans="2:5" ht="12.75">
      <c r="B222" s="55"/>
      <c r="C222" s="70"/>
      <c r="D222" s="68"/>
      <c r="E222" s="66"/>
    </row>
    <row r="223" spans="2:5" ht="12.75">
      <c r="B223" s="53" t="s">
        <v>29</v>
      </c>
      <c r="C223" s="69">
        <f>COUNTIF(AH162:AH186,"Não Sat.")</f>
        <v>0</v>
      </c>
      <c r="D223" s="67" t="e">
        <f>ROUND((C223/E201*100),1)</f>
        <v>#DIV/0!</v>
      </c>
      <c r="E223" s="65" t="s">
        <v>15</v>
      </c>
    </row>
    <row r="224" spans="2:5" ht="12.75">
      <c r="B224" s="55"/>
      <c r="C224" s="70"/>
      <c r="D224" s="68"/>
      <c r="E224" s="66"/>
    </row>
    <row r="225" spans="2:5" ht="12.75">
      <c r="B225" s="53" t="s">
        <v>28</v>
      </c>
      <c r="C225" s="69">
        <f>COUNTIF(AH162:AH186,"M. Fraco")</f>
        <v>0</v>
      </c>
      <c r="D225" s="67" t="e">
        <f>ROUND((C225/E201*100),1)</f>
        <v>#DIV/0!</v>
      </c>
      <c r="E225" s="65" t="s">
        <v>15</v>
      </c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1"/>
      <c r="C228" s="46"/>
      <c r="D228" s="46"/>
      <c r="E228" s="62"/>
    </row>
    <row r="229" spans="2:5" ht="12.75">
      <c r="B229" s="63"/>
      <c r="C229" s="47"/>
      <c r="D229" s="47"/>
      <c r="E229" s="64"/>
    </row>
    <row r="233" spans="1:36" ht="15.75">
      <c r="A233" s="60"/>
      <c r="B233" s="60"/>
      <c r="C233" s="76" t="s">
        <v>27</v>
      </c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60"/>
      <c r="O233" s="60"/>
      <c r="P233" s="60" t="s">
        <v>34</v>
      </c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1"/>
      <c r="AJ233" s="1"/>
    </row>
    <row r="235" ht="13.5" thickBot="1"/>
    <row r="236" spans="1:36" ht="13.5" thickTop="1">
      <c r="A236" s="9"/>
      <c r="B236" s="27" t="s">
        <v>0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3" t="s">
        <v>1</v>
      </c>
      <c r="AC236" s="83" t="s">
        <v>2</v>
      </c>
      <c r="AD236" s="84"/>
      <c r="AE236" s="84"/>
      <c r="AF236" s="85"/>
      <c r="AG236" s="81" t="s">
        <v>14</v>
      </c>
      <c r="AH236" s="82"/>
      <c r="AI236" s="19"/>
      <c r="AJ236" s="3"/>
    </row>
    <row r="237" spans="1:35" ht="26.25">
      <c r="A237" s="10"/>
      <c r="B237" s="15" t="s">
        <v>17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24">
        <f>SUM(C237:AA237)</f>
        <v>0</v>
      </c>
      <c r="AC237" s="29" t="s">
        <v>3</v>
      </c>
      <c r="AD237" s="29" t="s">
        <v>4</v>
      </c>
      <c r="AE237" s="29" t="s">
        <v>5</v>
      </c>
      <c r="AF237" s="29" t="s">
        <v>6</v>
      </c>
      <c r="AG237" s="8" t="s">
        <v>15</v>
      </c>
      <c r="AH237" s="18" t="s">
        <v>16</v>
      </c>
      <c r="AI237" s="20"/>
    </row>
    <row r="238" spans="1:35" ht="12.75">
      <c r="A238" s="16" t="s">
        <v>7</v>
      </c>
      <c r="B238" s="17" t="s">
        <v>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25"/>
      <c r="AC238" s="31"/>
      <c r="AD238" s="31"/>
      <c r="AE238" s="31"/>
      <c r="AF238" s="32"/>
      <c r="AG238" s="13"/>
      <c r="AH238" s="12"/>
      <c r="AI238" s="20"/>
    </row>
    <row r="239" spans="1:35" ht="13.5">
      <c r="A239" s="11">
        <v>1</v>
      </c>
      <c r="B239" s="73" t="s">
        <v>35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aca="true" t="shared" si="36" ref="AB239:AB263">IF(AI239&lt;&gt;0,SUM(C239:AA239),"")</f>
      </c>
      <c r="AC239" s="30">
        <f aca="true" t="shared" si="37" ref="AC239:AC263">SUM(COUNTIF(C239,C$237),COUNTIF(D239,D$237),COUNTIF(E239,E$237),COUNTIF(F239,F$237),COUNTIF(G239,G$237),COUNTIF(H239,H$237),COUNTIF(I239,I$237),COUNTIF(J239,J$237),COUNTIF(K239,K$237),COUNTIF(L239,L$237),COUNTIF(M239,M$237),COUNTIF(N239,N$237),COUNTIF(O239,O$237),COUNTIF(P239,P$237),COUNTIF(Q239,Q$237),COUNTIF(R239,R$237),COUNTIF(S239,S$237),COUNTIF(T239,T$237),COUNTIF(U239,U$237),COUNTIF(V239,V$237),COUNTIF(W239,W$237),COUNTIF(X239,X$237),COUNTIF(Y239,Y$237),COUNTIF(Z239,Z$237),COUNTIF(AA239,AA$237))</f>
        <v>0</v>
      </c>
      <c r="AD239" s="30">
        <f aca="true" t="shared" si="38" ref="AD239:AD263">COUNTA(C239:AA239)-AC239-AE239-AF239</f>
        <v>0</v>
      </c>
      <c r="AE239" s="30">
        <f aca="true" t="shared" si="39" ref="AE239:AE263">COUNTIF(C239:AA239,"0")</f>
        <v>0</v>
      </c>
      <c r="AF239" s="30">
        <f aca="true" t="shared" si="40" ref="AF239:AF263">COUNTIF(C239:AA239,"X")</f>
        <v>0</v>
      </c>
      <c r="AG239" s="21">
        <f>IF(AB239&lt;&gt;"",ROUND((AB239*100)/AB$237,0),"")</f>
      </c>
      <c r="AH239" s="14">
        <f aca="true" t="shared" si="41" ref="AH239:AH263">IF(AG239&lt;&gt;"",IF(AG239&gt;89,"Excelente",IF(AG239&gt;74,"Sat. Bem",IF(AG239&gt;55,"Satisfaz",IF(AG239&gt;49,"Sat. Pouco",IF(AG239&gt;20,"Não Sat.",IF(AG239&gt;=0,"M. Fraco","")))))),"")</f>
      </c>
      <c r="AI239" s="20">
        <f aca="true" t="shared" si="42" ref="AI239:AI263">COUNTA(C239:AA239)</f>
        <v>0</v>
      </c>
    </row>
    <row r="240" spans="1:35" ht="13.5">
      <c r="A240" s="11">
        <v>2</v>
      </c>
      <c r="B240" s="73" t="s">
        <v>36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aca="true" t="shared" si="43" ref="AG240:AG263">IF(AB240&lt;&gt;"",ROUND((AB240*100)/AB$237,0),"")</f>
      </c>
      <c r="AH240" s="14">
        <f t="shared" si="41"/>
      </c>
      <c r="AI240" s="20">
        <f t="shared" si="42"/>
        <v>0</v>
      </c>
    </row>
    <row r="241" spans="1:35" ht="13.5">
      <c r="A241" s="11">
        <v>3</v>
      </c>
      <c r="B241" s="73" t="s">
        <v>37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3"/>
      </c>
      <c r="AH241" s="14">
        <f t="shared" si="41"/>
      </c>
      <c r="AI241" s="20">
        <f t="shared" si="42"/>
        <v>0</v>
      </c>
    </row>
    <row r="242" spans="1:35" ht="13.5">
      <c r="A242" s="11">
        <v>4</v>
      </c>
      <c r="B242" s="73" t="s">
        <v>38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3"/>
      </c>
      <c r="AH242" s="14">
        <f t="shared" si="41"/>
      </c>
      <c r="AI242" s="20">
        <f t="shared" si="42"/>
        <v>0</v>
      </c>
    </row>
    <row r="243" spans="1:35" ht="13.5">
      <c r="A243" s="11">
        <v>5</v>
      </c>
      <c r="B243" s="73" t="s">
        <v>39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3"/>
      </c>
      <c r="AH243" s="14">
        <f t="shared" si="41"/>
      </c>
      <c r="AI243" s="20">
        <f t="shared" si="42"/>
        <v>0</v>
      </c>
    </row>
    <row r="244" spans="1:35" ht="13.5">
      <c r="A244" s="11">
        <v>6</v>
      </c>
      <c r="B244" s="73" t="s">
        <v>40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3"/>
      </c>
      <c r="AH244" s="14">
        <f t="shared" si="41"/>
      </c>
      <c r="AI244" s="20">
        <f t="shared" si="42"/>
        <v>0</v>
      </c>
    </row>
    <row r="245" spans="1:35" ht="13.5">
      <c r="A245" s="11">
        <v>7</v>
      </c>
      <c r="B245" s="73" t="s">
        <v>41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3"/>
      </c>
      <c r="AH245" s="14">
        <f t="shared" si="41"/>
      </c>
      <c r="AI245" s="20">
        <f t="shared" si="42"/>
        <v>0</v>
      </c>
    </row>
    <row r="246" spans="1:35" ht="13.5">
      <c r="A246" s="11">
        <v>8</v>
      </c>
      <c r="B246" s="73" t="s">
        <v>42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3"/>
      </c>
      <c r="AH246" s="14">
        <f t="shared" si="41"/>
      </c>
      <c r="AI246" s="20">
        <f t="shared" si="42"/>
        <v>0</v>
      </c>
    </row>
    <row r="247" spans="1:35" ht="13.5">
      <c r="A247" s="11">
        <v>9</v>
      </c>
      <c r="B247" s="73" t="s">
        <v>43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3"/>
      </c>
      <c r="AH247" s="14">
        <f t="shared" si="41"/>
      </c>
      <c r="AI247" s="20">
        <f t="shared" si="42"/>
        <v>0</v>
      </c>
    </row>
    <row r="248" spans="1:35" ht="13.5">
      <c r="A248" s="11">
        <v>10</v>
      </c>
      <c r="B248" s="73" t="s">
        <v>44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3"/>
      </c>
      <c r="AH248" s="14">
        <f t="shared" si="41"/>
      </c>
      <c r="AI248" s="20">
        <f t="shared" si="42"/>
        <v>0</v>
      </c>
    </row>
    <row r="249" spans="1:35" ht="13.5">
      <c r="A249" s="11">
        <v>11</v>
      </c>
      <c r="B249" s="73" t="s">
        <v>45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3"/>
      </c>
      <c r="AH249" s="14">
        <f t="shared" si="41"/>
      </c>
      <c r="AI249" s="20">
        <f t="shared" si="42"/>
        <v>0</v>
      </c>
    </row>
    <row r="250" spans="1:35" ht="13.5">
      <c r="A250" s="11">
        <v>12</v>
      </c>
      <c r="B250" s="73" t="s">
        <v>46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3"/>
      </c>
      <c r="AH250" s="14">
        <f t="shared" si="41"/>
      </c>
      <c r="AI250" s="20">
        <f t="shared" si="42"/>
        <v>0</v>
      </c>
    </row>
    <row r="251" spans="1:35" ht="13.5">
      <c r="A251" s="11">
        <v>13</v>
      </c>
      <c r="B251" s="73" t="s">
        <v>47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3"/>
      </c>
      <c r="AH251" s="14">
        <f t="shared" si="41"/>
      </c>
      <c r="AI251" s="20">
        <f t="shared" si="42"/>
        <v>0</v>
      </c>
    </row>
    <row r="252" spans="1:35" ht="13.5">
      <c r="A252" s="11">
        <v>14</v>
      </c>
      <c r="B252" s="73" t="s">
        <v>48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3"/>
      </c>
      <c r="AH252" s="14">
        <f t="shared" si="41"/>
      </c>
      <c r="AI252" s="20">
        <f t="shared" si="42"/>
        <v>0</v>
      </c>
    </row>
    <row r="253" spans="1:35" ht="13.5">
      <c r="A253" s="11">
        <v>15</v>
      </c>
      <c r="B253" s="73" t="s">
        <v>49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3"/>
      </c>
      <c r="AH253" s="14">
        <f t="shared" si="41"/>
      </c>
      <c r="AI253" s="20">
        <f t="shared" si="42"/>
        <v>0</v>
      </c>
    </row>
    <row r="254" spans="1:35" ht="13.5">
      <c r="A254" s="11">
        <v>16</v>
      </c>
      <c r="B254" s="73" t="s">
        <v>50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3"/>
      </c>
      <c r="AH254" s="14">
        <f t="shared" si="41"/>
      </c>
      <c r="AI254" s="20">
        <f t="shared" si="42"/>
        <v>0</v>
      </c>
    </row>
    <row r="255" spans="1:35" ht="13.5">
      <c r="A255" s="11">
        <v>17</v>
      </c>
      <c r="B255" s="73" t="s">
        <v>51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3"/>
      </c>
      <c r="AH255" s="14">
        <f t="shared" si="41"/>
      </c>
      <c r="AI255" s="20">
        <f t="shared" si="42"/>
        <v>0</v>
      </c>
    </row>
    <row r="256" spans="1:35" ht="13.5">
      <c r="A256" s="11">
        <v>18</v>
      </c>
      <c r="B256" s="73" t="s">
        <v>52</v>
      </c>
      <c r="C256" s="49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6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3"/>
      </c>
      <c r="AH256" s="14">
        <f t="shared" si="41"/>
      </c>
      <c r="AI256" s="20">
        <f t="shared" si="42"/>
        <v>0</v>
      </c>
    </row>
    <row r="257" spans="1:35" ht="13.5">
      <c r="A257" s="11">
        <v>19</v>
      </c>
      <c r="B257" s="74" t="s">
        <v>53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3"/>
      </c>
      <c r="AH257" s="14">
        <f t="shared" si="41"/>
      </c>
      <c r="AI257" s="20">
        <f t="shared" si="42"/>
        <v>0</v>
      </c>
    </row>
    <row r="258" spans="1:35" ht="13.5">
      <c r="A258" s="11">
        <v>20</v>
      </c>
      <c r="B258" s="74" t="s">
        <v>54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3"/>
      </c>
      <c r="AH258" s="14">
        <f t="shared" si="41"/>
      </c>
      <c r="AI258" s="20">
        <f t="shared" si="42"/>
        <v>0</v>
      </c>
    </row>
    <row r="259" spans="1:35" ht="13.5">
      <c r="A259" s="11">
        <v>21</v>
      </c>
      <c r="B259" s="7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3"/>
      </c>
      <c r="AH259" s="14">
        <f t="shared" si="41"/>
      </c>
      <c r="AI259" s="20">
        <f t="shared" si="42"/>
        <v>0</v>
      </c>
    </row>
    <row r="260" spans="1:35" ht="13.5">
      <c r="A260" s="11">
        <v>22</v>
      </c>
      <c r="B260" s="7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3"/>
      </c>
      <c r="AH260" s="14">
        <f t="shared" si="41"/>
      </c>
      <c r="AI260" s="20">
        <f t="shared" si="42"/>
        <v>0</v>
      </c>
    </row>
    <row r="261" spans="1:35" ht="13.5">
      <c r="A261" s="11">
        <v>23</v>
      </c>
      <c r="B261" s="7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3"/>
      </c>
      <c r="AH261" s="14">
        <f t="shared" si="41"/>
      </c>
      <c r="AI261" s="20">
        <f t="shared" si="42"/>
        <v>0</v>
      </c>
    </row>
    <row r="262" spans="1:35" ht="13.5">
      <c r="A262" s="11">
        <v>24</v>
      </c>
      <c r="B262" s="7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3"/>
      </c>
      <c r="AH262" s="14">
        <f t="shared" si="41"/>
      </c>
      <c r="AI262" s="20">
        <f t="shared" si="42"/>
        <v>0</v>
      </c>
    </row>
    <row r="263" spans="1:35" ht="13.5">
      <c r="A263" s="11">
        <v>25</v>
      </c>
      <c r="B263" s="7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26">
        <f t="shared" si="36"/>
      </c>
      <c r="AC263" s="30">
        <f t="shared" si="37"/>
        <v>0</v>
      </c>
      <c r="AD263" s="30">
        <f t="shared" si="38"/>
        <v>0</v>
      </c>
      <c r="AE263" s="30">
        <f t="shared" si="39"/>
        <v>0</v>
      </c>
      <c r="AF263" s="30">
        <f t="shared" si="40"/>
        <v>0</v>
      </c>
      <c r="AG263" s="21">
        <f t="shared" si="43"/>
      </c>
      <c r="AH263" s="14">
        <f t="shared" si="41"/>
      </c>
      <c r="AI263" s="20">
        <f t="shared" si="42"/>
        <v>0</v>
      </c>
    </row>
    <row r="264" spans="1:35" ht="13.5">
      <c r="A264" s="86" t="s">
        <v>9</v>
      </c>
      <c r="B264" s="33" t="s">
        <v>10</v>
      </c>
      <c r="C264" s="34">
        <f aca="true" t="shared" si="44" ref="C264:AA264">COUNTIF(C239:C263,C237)</f>
        <v>0</v>
      </c>
      <c r="D264" s="34">
        <f t="shared" si="44"/>
        <v>0</v>
      </c>
      <c r="E264" s="34">
        <f t="shared" si="44"/>
        <v>0</v>
      </c>
      <c r="F264" s="34">
        <f t="shared" si="44"/>
        <v>0</v>
      </c>
      <c r="G264" s="34">
        <f t="shared" si="44"/>
        <v>0</v>
      </c>
      <c r="H264" s="34">
        <f t="shared" si="44"/>
        <v>0</v>
      </c>
      <c r="I264" s="34">
        <f t="shared" si="44"/>
        <v>0</v>
      </c>
      <c r="J264" s="34">
        <f t="shared" si="44"/>
        <v>0</v>
      </c>
      <c r="K264" s="34">
        <f t="shared" si="44"/>
        <v>0</v>
      </c>
      <c r="L264" s="34">
        <f t="shared" si="44"/>
        <v>0</v>
      </c>
      <c r="M264" s="34">
        <f t="shared" si="44"/>
        <v>0</v>
      </c>
      <c r="N264" s="34">
        <f t="shared" si="44"/>
        <v>0</v>
      </c>
      <c r="O264" s="34">
        <f t="shared" si="44"/>
        <v>0</v>
      </c>
      <c r="P264" s="34">
        <f t="shared" si="44"/>
        <v>0</v>
      </c>
      <c r="Q264" s="34">
        <f t="shared" si="44"/>
        <v>0</v>
      </c>
      <c r="R264" s="34">
        <f t="shared" si="44"/>
        <v>0</v>
      </c>
      <c r="S264" s="34">
        <f t="shared" si="44"/>
        <v>0</v>
      </c>
      <c r="T264" s="34">
        <f t="shared" si="44"/>
        <v>0</v>
      </c>
      <c r="U264" s="34">
        <f t="shared" si="44"/>
        <v>0</v>
      </c>
      <c r="V264" s="34">
        <f t="shared" si="44"/>
        <v>0</v>
      </c>
      <c r="W264" s="34">
        <f t="shared" si="44"/>
        <v>0</v>
      </c>
      <c r="X264" s="34">
        <f t="shared" si="44"/>
        <v>0</v>
      </c>
      <c r="Y264" s="34">
        <f t="shared" si="44"/>
        <v>0</v>
      </c>
      <c r="Z264" s="34">
        <f t="shared" si="44"/>
        <v>0</v>
      </c>
      <c r="AA264" s="34">
        <f t="shared" si="44"/>
        <v>0</v>
      </c>
      <c r="AB264" s="35"/>
      <c r="AC264" s="35"/>
      <c r="AD264" s="35"/>
      <c r="AE264" s="35"/>
      <c r="AF264" s="35"/>
      <c r="AG264" s="36"/>
      <c r="AH264" s="37"/>
      <c r="AI264" s="20"/>
    </row>
    <row r="265" spans="1:35" ht="13.5">
      <c r="A265" s="86"/>
      <c r="B265" s="38" t="s">
        <v>11</v>
      </c>
      <c r="C265" s="22">
        <f aca="true" t="shared" si="45" ref="C265:AA265">COUNTIF(C239:C263,"&gt;0")-COUNTIF(C239:C263,C237)</f>
        <v>0</v>
      </c>
      <c r="D265" s="22">
        <f t="shared" si="45"/>
        <v>0</v>
      </c>
      <c r="E265" s="22">
        <f t="shared" si="45"/>
        <v>0</v>
      </c>
      <c r="F265" s="22">
        <f t="shared" si="45"/>
        <v>0</v>
      </c>
      <c r="G265" s="22">
        <f t="shared" si="45"/>
        <v>0</v>
      </c>
      <c r="H265" s="22">
        <f t="shared" si="45"/>
        <v>0</v>
      </c>
      <c r="I265" s="22">
        <f t="shared" si="45"/>
        <v>0</v>
      </c>
      <c r="J265" s="22">
        <f t="shared" si="45"/>
        <v>0</v>
      </c>
      <c r="K265" s="22">
        <f t="shared" si="45"/>
        <v>0</v>
      </c>
      <c r="L265" s="22">
        <f t="shared" si="45"/>
        <v>0</v>
      </c>
      <c r="M265" s="22">
        <f t="shared" si="45"/>
        <v>0</v>
      </c>
      <c r="N265" s="22">
        <f t="shared" si="45"/>
        <v>0</v>
      </c>
      <c r="O265" s="22">
        <f t="shared" si="45"/>
        <v>0</v>
      </c>
      <c r="P265" s="22">
        <f t="shared" si="45"/>
        <v>0</v>
      </c>
      <c r="Q265" s="22">
        <f t="shared" si="45"/>
        <v>0</v>
      </c>
      <c r="R265" s="22">
        <f t="shared" si="45"/>
        <v>0</v>
      </c>
      <c r="S265" s="22">
        <f t="shared" si="45"/>
        <v>0</v>
      </c>
      <c r="T265" s="22">
        <f t="shared" si="45"/>
        <v>0</v>
      </c>
      <c r="U265" s="22">
        <f t="shared" si="45"/>
        <v>0</v>
      </c>
      <c r="V265" s="22">
        <f t="shared" si="45"/>
        <v>0</v>
      </c>
      <c r="W265" s="22">
        <f t="shared" si="45"/>
        <v>0</v>
      </c>
      <c r="X265" s="22">
        <f t="shared" si="45"/>
        <v>0</v>
      </c>
      <c r="Y265" s="22">
        <f t="shared" si="45"/>
        <v>0</v>
      </c>
      <c r="Z265" s="22">
        <f t="shared" si="45"/>
        <v>0</v>
      </c>
      <c r="AA265" s="22">
        <f t="shared" si="45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3.5">
      <c r="A266" s="86"/>
      <c r="B266" s="38" t="s">
        <v>12</v>
      </c>
      <c r="C266" s="22">
        <f aca="true" t="shared" si="46" ref="C266:AA266">COUNTIF(C239:C263,"0")</f>
        <v>0</v>
      </c>
      <c r="D266" s="22">
        <f t="shared" si="46"/>
        <v>0</v>
      </c>
      <c r="E266" s="22">
        <f t="shared" si="46"/>
        <v>0</v>
      </c>
      <c r="F266" s="22">
        <f t="shared" si="46"/>
        <v>0</v>
      </c>
      <c r="G266" s="22">
        <f t="shared" si="46"/>
        <v>0</v>
      </c>
      <c r="H266" s="22">
        <f t="shared" si="46"/>
        <v>0</v>
      </c>
      <c r="I266" s="22">
        <f t="shared" si="46"/>
        <v>0</v>
      </c>
      <c r="J266" s="22">
        <f t="shared" si="46"/>
        <v>0</v>
      </c>
      <c r="K266" s="22">
        <f t="shared" si="46"/>
        <v>0</v>
      </c>
      <c r="L266" s="22">
        <f t="shared" si="46"/>
        <v>0</v>
      </c>
      <c r="M266" s="22">
        <f t="shared" si="46"/>
        <v>0</v>
      </c>
      <c r="N266" s="22">
        <f t="shared" si="46"/>
        <v>0</v>
      </c>
      <c r="O266" s="22">
        <f t="shared" si="46"/>
        <v>0</v>
      </c>
      <c r="P266" s="22">
        <f t="shared" si="46"/>
        <v>0</v>
      </c>
      <c r="Q266" s="22">
        <f t="shared" si="46"/>
        <v>0</v>
      </c>
      <c r="R266" s="22">
        <f t="shared" si="46"/>
        <v>0</v>
      </c>
      <c r="S266" s="22">
        <f t="shared" si="46"/>
        <v>0</v>
      </c>
      <c r="T266" s="22">
        <f t="shared" si="46"/>
        <v>0</v>
      </c>
      <c r="U266" s="22">
        <f t="shared" si="46"/>
        <v>0</v>
      </c>
      <c r="V266" s="22">
        <f t="shared" si="46"/>
        <v>0</v>
      </c>
      <c r="W266" s="22">
        <f t="shared" si="46"/>
        <v>0</v>
      </c>
      <c r="X266" s="22">
        <f t="shared" si="46"/>
        <v>0</v>
      </c>
      <c r="Y266" s="22">
        <f t="shared" si="46"/>
        <v>0</v>
      </c>
      <c r="Z266" s="22">
        <f t="shared" si="46"/>
        <v>0</v>
      </c>
      <c r="AA266" s="22">
        <f t="shared" si="46"/>
        <v>0</v>
      </c>
      <c r="AB266" s="30"/>
      <c r="AC266" s="30"/>
      <c r="AD266" s="30"/>
      <c r="AE266" s="30"/>
      <c r="AF266" s="30"/>
      <c r="AG266" s="39"/>
      <c r="AH266" s="40"/>
      <c r="AI266" s="20"/>
    </row>
    <row r="267" spans="1:35" ht="14.25" thickBot="1">
      <c r="A267" s="87"/>
      <c r="B267" s="41" t="s">
        <v>13</v>
      </c>
      <c r="C267" s="42">
        <f aca="true" t="shared" si="47" ref="C267:AA267">COUNTIF(C239:C263,"x")</f>
        <v>0</v>
      </c>
      <c r="D267" s="42">
        <f t="shared" si="47"/>
        <v>0</v>
      </c>
      <c r="E267" s="42">
        <f t="shared" si="47"/>
        <v>0</v>
      </c>
      <c r="F267" s="42">
        <f t="shared" si="47"/>
        <v>0</v>
      </c>
      <c r="G267" s="42">
        <f t="shared" si="47"/>
        <v>0</v>
      </c>
      <c r="H267" s="42">
        <f t="shared" si="47"/>
        <v>0</v>
      </c>
      <c r="I267" s="42">
        <f t="shared" si="47"/>
        <v>0</v>
      </c>
      <c r="J267" s="42">
        <f t="shared" si="47"/>
        <v>0</v>
      </c>
      <c r="K267" s="42">
        <f t="shared" si="47"/>
        <v>0</v>
      </c>
      <c r="L267" s="42">
        <f t="shared" si="47"/>
        <v>0</v>
      </c>
      <c r="M267" s="42">
        <f t="shared" si="47"/>
        <v>0</v>
      </c>
      <c r="N267" s="42">
        <f t="shared" si="47"/>
        <v>0</v>
      </c>
      <c r="O267" s="42">
        <f t="shared" si="47"/>
        <v>0</v>
      </c>
      <c r="P267" s="42">
        <f t="shared" si="47"/>
        <v>0</v>
      </c>
      <c r="Q267" s="42">
        <f t="shared" si="47"/>
        <v>0</v>
      </c>
      <c r="R267" s="42">
        <f t="shared" si="47"/>
        <v>0</v>
      </c>
      <c r="S267" s="42">
        <f t="shared" si="47"/>
        <v>0</v>
      </c>
      <c r="T267" s="42">
        <f t="shared" si="47"/>
        <v>0</v>
      </c>
      <c r="U267" s="42">
        <f t="shared" si="47"/>
        <v>0</v>
      </c>
      <c r="V267" s="42">
        <f t="shared" si="47"/>
        <v>0</v>
      </c>
      <c r="W267" s="42">
        <f t="shared" si="47"/>
        <v>0</v>
      </c>
      <c r="X267" s="42">
        <f t="shared" si="47"/>
        <v>0</v>
      </c>
      <c r="Y267" s="42">
        <f t="shared" si="47"/>
        <v>0</v>
      </c>
      <c r="Z267" s="42">
        <f t="shared" si="47"/>
        <v>0</v>
      </c>
      <c r="AA267" s="42">
        <f t="shared" si="47"/>
        <v>0</v>
      </c>
      <c r="AB267" s="43"/>
      <c r="AC267" s="43"/>
      <c r="AD267" s="43"/>
      <c r="AE267" s="43"/>
      <c r="AF267" s="43"/>
      <c r="AG267" s="44"/>
      <c r="AH267" s="45"/>
      <c r="AI267" s="20"/>
    </row>
    <row r="268" ht="13.5" thickTop="1"/>
    <row r="270" spans="1:36" ht="18">
      <c r="A270" s="88" t="str">
        <f>P233</f>
        <v>Teste de Matemática                6 º Ano             Turma A             Data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71"/>
      <c r="AJ270" s="71"/>
    </row>
    <row r="272" spans="1:34" ht="18">
      <c r="A272" s="79" t="s">
        <v>18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</row>
    <row r="275" spans="2:5" ht="12.75">
      <c r="B275" s="57"/>
      <c r="C275" s="58"/>
      <c r="D275" s="58"/>
      <c r="E275" s="59"/>
    </row>
    <row r="276" spans="2:5" ht="12.75">
      <c r="B276" s="77" t="s">
        <v>20</v>
      </c>
      <c r="C276" s="78"/>
      <c r="D276" s="52"/>
      <c r="E276" s="54">
        <f>COUNTA(B239:B263)</f>
        <v>20</v>
      </c>
    </row>
    <row r="277" spans="2:5" ht="12.75">
      <c r="B277" s="55"/>
      <c r="C277" s="51"/>
      <c r="D277" s="51"/>
      <c r="E277" s="56"/>
    </row>
    <row r="278" spans="2:5" ht="12.75">
      <c r="B278" s="53" t="s">
        <v>19</v>
      </c>
      <c r="C278" s="52"/>
      <c r="D278" s="52"/>
      <c r="E278" s="54">
        <f>25-COUNTIF(AB239:AB263,"")</f>
        <v>0</v>
      </c>
    </row>
    <row r="279" spans="2:5" ht="12.75">
      <c r="B279" s="55"/>
      <c r="C279" s="51"/>
      <c r="D279" s="51"/>
      <c r="E279" s="56"/>
    </row>
    <row r="280" spans="2:5" ht="12.75">
      <c r="B280" s="53" t="s">
        <v>21</v>
      </c>
      <c r="C280" s="52" t="s">
        <v>15</v>
      </c>
      <c r="D280" s="52"/>
      <c r="E280" s="54" t="e">
        <f>AVERAGE(AG239:AG263)</f>
        <v>#DIV/0!</v>
      </c>
    </row>
    <row r="281" spans="2:5" ht="12.75">
      <c r="B281" s="55"/>
      <c r="C281" s="51"/>
      <c r="D281" s="51"/>
      <c r="E281" s="56"/>
    </row>
    <row r="282" spans="2:5" ht="12.75">
      <c r="B282" s="53" t="s">
        <v>22</v>
      </c>
      <c r="C282" s="52" t="s">
        <v>15</v>
      </c>
      <c r="D282" s="52"/>
      <c r="E282" s="54" t="e">
        <f>MODE(AG239:AG263)</f>
        <v>#N/A</v>
      </c>
    </row>
    <row r="283" spans="2:5" ht="12.75">
      <c r="B283" s="55"/>
      <c r="C283" s="51"/>
      <c r="D283" s="51"/>
      <c r="E283" s="56"/>
    </row>
    <row r="284" spans="2:5" ht="12.75">
      <c r="B284" s="53" t="s">
        <v>23</v>
      </c>
      <c r="C284" s="52" t="s">
        <v>15</v>
      </c>
      <c r="D284" s="52"/>
      <c r="E284" s="54">
        <f>MAX(AG239:AG263)</f>
        <v>0</v>
      </c>
    </row>
    <row r="285" spans="2:5" ht="12.75">
      <c r="B285" s="55"/>
      <c r="C285" s="51"/>
      <c r="D285" s="51"/>
      <c r="E285" s="56"/>
    </row>
    <row r="286" spans="2:5" ht="12.75">
      <c r="B286" s="53" t="s">
        <v>24</v>
      </c>
      <c r="C286" s="52" t="s">
        <v>15</v>
      </c>
      <c r="D286" s="52"/>
      <c r="E286" s="54">
        <f>MIN(AG239:AG263)</f>
        <v>0</v>
      </c>
    </row>
    <row r="287" spans="2:5" ht="12.75">
      <c r="B287" s="55"/>
      <c r="C287" s="51"/>
      <c r="D287" s="51"/>
      <c r="E287" s="56"/>
    </row>
    <row r="288" spans="2:5" ht="12.75">
      <c r="B288" s="53" t="s">
        <v>25</v>
      </c>
      <c r="C288" s="52"/>
      <c r="D288" s="52"/>
      <c r="E288" s="54">
        <f>COUNTIF(AG239:AG263,"&gt;=50")</f>
        <v>0</v>
      </c>
    </row>
    <row r="289" spans="2:5" ht="12.75">
      <c r="B289" s="55"/>
      <c r="C289" s="51"/>
      <c r="D289" s="51"/>
      <c r="E289" s="56"/>
    </row>
    <row r="290" spans="2:5" ht="12.75">
      <c r="B290" s="53" t="s">
        <v>26</v>
      </c>
      <c r="C290" s="52"/>
      <c r="D290" s="52"/>
      <c r="E290" s="54">
        <f>COUNTIF(AG239:AG263,"&lt;50")</f>
        <v>0</v>
      </c>
    </row>
    <row r="291" spans="2:5" ht="12.75">
      <c r="B291" s="55"/>
      <c r="C291" s="51"/>
      <c r="D291" s="51"/>
      <c r="E291" s="56"/>
    </row>
    <row r="292" spans="2:5" ht="12.75">
      <c r="B292" s="53" t="s">
        <v>33</v>
      </c>
      <c r="C292" s="69">
        <f>COUNTIF(AH239:AH263,"Excelente")</f>
        <v>0</v>
      </c>
      <c r="D292" s="67" t="e">
        <f>ROUND((C292/E278*100),1)</f>
        <v>#DIV/0!</v>
      </c>
      <c r="E292" s="65" t="s">
        <v>15</v>
      </c>
    </row>
    <row r="293" spans="2:5" ht="12.75">
      <c r="B293" s="55"/>
      <c r="C293" s="70"/>
      <c r="D293" s="68"/>
      <c r="E293" s="66"/>
    </row>
    <row r="294" spans="2:5" ht="12.75">
      <c r="B294" s="53" t="s">
        <v>32</v>
      </c>
      <c r="C294" s="69">
        <f>COUNTIF(AH239:AH263,"Sat. Bem")</f>
        <v>0</v>
      </c>
      <c r="D294" s="67" t="e">
        <f>ROUND((C294/E278*100),1)</f>
        <v>#DIV/0!</v>
      </c>
      <c r="E294" s="65" t="s">
        <v>15</v>
      </c>
    </row>
    <row r="295" spans="2:5" ht="12.75">
      <c r="B295" s="55"/>
      <c r="C295" s="70"/>
      <c r="D295" s="68"/>
      <c r="E295" s="66"/>
    </row>
    <row r="296" spans="2:5" ht="12.75">
      <c r="B296" s="53" t="s">
        <v>31</v>
      </c>
      <c r="C296" s="69">
        <f>COUNTIF(AH239:AH263,"Satisfaz")</f>
        <v>0</v>
      </c>
      <c r="D296" s="67" t="e">
        <f>ROUND((C296/E278*100),1)</f>
        <v>#DIV/0!</v>
      </c>
      <c r="E296" s="65" t="s">
        <v>15</v>
      </c>
    </row>
    <row r="297" spans="2:5" ht="12.75">
      <c r="B297" s="55"/>
      <c r="C297" s="70"/>
      <c r="D297" s="68"/>
      <c r="E297" s="66"/>
    </row>
    <row r="298" spans="2:5" ht="12.75">
      <c r="B298" s="53" t="s">
        <v>30</v>
      </c>
      <c r="C298" s="69">
        <f>COUNTIF(AH239:AH263,"Sat. Pouco")</f>
        <v>0</v>
      </c>
      <c r="D298" s="67" t="e">
        <f>ROUND((C298/E278*100),1)</f>
        <v>#DIV/0!</v>
      </c>
      <c r="E298" s="65" t="s">
        <v>15</v>
      </c>
    </row>
    <row r="299" spans="2:5" ht="12.75">
      <c r="B299" s="55"/>
      <c r="C299" s="70"/>
      <c r="D299" s="68"/>
      <c r="E299" s="66"/>
    </row>
    <row r="300" spans="2:5" ht="12.75">
      <c r="B300" s="53" t="s">
        <v>29</v>
      </c>
      <c r="C300" s="69">
        <f>COUNTIF(AH239:AH263,"Não Sat.")</f>
        <v>0</v>
      </c>
      <c r="D300" s="67" t="e">
        <f>ROUND((C300/E278*100),1)</f>
        <v>#DIV/0!</v>
      </c>
      <c r="E300" s="65" t="s">
        <v>15</v>
      </c>
    </row>
    <row r="301" spans="2:5" ht="12.75">
      <c r="B301" s="55"/>
      <c r="C301" s="70"/>
      <c r="D301" s="68"/>
      <c r="E301" s="66"/>
    </row>
    <row r="302" spans="2:5" ht="12.75">
      <c r="B302" s="53" t="s">
        <v>28</v>
      </c>
      <c r="C302" s="69">
        <f>COUNTIF(AH239:AH263,"M. Fraco")</f>
        <v>0</v>
      </c>
      <c r="D302" s="67" t="e">
        <f>ROUND((C302/E278*100),1)</f>
        <v>#DIV/0!</v>
      </c>
      <c r="E302" s="65" t="s">
        <v>15</v>
      </c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1"/>
      <c r="C305" s="46"/>
      <c r="D305" s="46"/>
      <c r="E305" s="62"/>
    </row>
    <row r="306" spans="2:5" ht="12.75">
      <c r="B306" s="63"/>
      <c r="C306" s="47"/>
      <c r="D306" s="47"/>
      <c r="E306" s="64"/>
    </row>
    <row r="310" spans="1:36" ht="15.75">
      <c r="A310" s="60"/>
      <c r="B310" s="60"/>
      <c r="C310" s="76" t="s">
        <v>27</v>
      </c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60"/>
      <c r="O310" s="60"/>
      <c r="P310" s="60" t="s">
        <v>34</v>
      </c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1"/>
      <c r="AJ310" s="1"/>
    </row>
    <row r="312" ht="13.5" thickBot="1"/>
    <row r="313" spans="1:36" ht="13.5" thickTop="1">
      <c r="A313" s="9"/>
      <c r="B313" s="27" t="s">
        <v>0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3" t="s">
        <v>1</v>
      </c>
      <c r="AC313" s="83" t="s">
        <v>2</v>
      </c>
      <c r="AD313" s="84"/>
      <c r="AE313" s="84"/>
      <c r="AF313" s="85"/>
      <c r="AG313" s="81" t="s">
        <v>14</v>
      </c>
      <c r="AH313" s="82"/>
      <c r="AI313" s="19"/>
      <c r="AJ313" s="3"/>
    </row>
    <row r="314" spans="1:35" ht="26.25">
      <c r="A314" s="10"/>
      <c r="B314" s="15" t="s">
        <v>17</v>
      </c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24">
        <f>SUM(C314:AA314)</f>
        <v>0</v>
      </c>
      <c r="AC314" s="29" t="s">
        <v>3</v>
      </c>
      <c r="AD314" s="29" t="s">
        <v>4</v>
      </c>
      <c r="AE314" s="29" t="s">
        <v>5</v>
      </c>
      <c r="AF314" s="29" t="s">
        <v>6</v>
      </c>
      <c r="AG314" s="8" t="s">
        <v>15</v>
      </c>
      <c r="AH314" s="18" t="s">
        <v>16</v>
      </c>
      <c r="AI314" s="20"/>
    </row>
    <row r="315" spans="1:35" ht="12.75">
      <c r="A315" s="16" t="s">
        <v>7</v>
      </c>
      <c r="B315" s="17" t="s">
        <v>8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25"/>
      <c r="AC315" s="31"/>
      <c r="AD315" s="31"/>
      <c r="AE315" s="31"/>
      <c r="AF315" s="32"/>
      <c r="AG315" s="13"/>
      <c r="AH315" s="12"/>
      <c r="AI315" s="20"/>
    </row>
    <row r="316" spans="1:35" ht="13.5">
      <c r="A316" s="11">
        <v>1</v>
      </c>
      <c r="B316" s="73" t="s">
        <v>35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aca="true" t="shared" si="48" ref="AB316:AB340">IF(AI316&lt;&gt;0,SUM(C316:AA316),"")</f>
      </c>
      <c r="AC316" s="30">
        <f aca="true" t="shared" si="49" ref="AC316:AC340">SUM(COUNTIF(C316,C$314),COUNTIF(D316,D$314),COUNTIF(E316,E$314),COUNTIF(F316,F$314),COUNTIF(G316,G$314),COUNTIF(H316,H$314),COUNTIF(I316,I$314),COUNTIF(J316,J$314),COUNTIF(K316,K$314),COUNTIF(L316,L$314),COUNTIF(M316,M$314),COUNTIF(N316,N$314),COUNTIF(O316,O$314),COUNTIF(P316,P$314),COUNTIF(Q316,Q$314),COUNTIF(R316,R$314),COUNTIF(S316,S$314),COUNTIF(T316,T$314),COUNTIF(U316,U$314),COUNTIF(V316,V$314),COUNTIF(W316,W$314),COUNTIF(X316,X$314),COUNTIF(Y316,Y$314),COUNTIF(Z316,Z$314),COUNTIF(AA316,AA$314))</f>
        <v>0</v>
      </c>
      <c r="AD316" s="30">
        <f aca="true" t="shared" si="50" ref="AD316:AD340">COUNTA(C316:AA316)-AC316-AE316-AF316</f>
        <v>0</v>
      </c>
      <c r="AE316" s="30">
        <f aca="true" t="shared" si="51" ref="AE316:AE340">COUNTIF(C316:AA316,"0")</f>
        <v>0</v>
      </c>
      <c r="AF316" s="30">
        <f aca="true" t="shared" si="52" ref="AF316:AF340">COUNTIF(C316:AA316,"X")</f>
        <v>0</v>
      </c>
      <c r="AG316" s="21">
        <f>IF(AB316&lt;&gt;"",ROUND((AB316*100)/AB$314,0),"")</f>
      </c>
      <c r="AH316" s="14">
        <f aca="true" t="shared" si="53" ref="AH316:AH340">IF(AG316&lt;&gt;"",IF(AG316&gt;89,"Excelente",IF(AG316&gt;74,"Sat. Bem",IF(AG316&gt;55,"Satisfaz",IF(AG316&gt;49,"Sat. Pouco",IF(AG316&gt;20,"Não Sat.",IF(AG316&gt;=0,"M. Fraco","")))))),"")</f>
      </c>
      <c r="AI316" s="20">
        <f aca="true" t="shared" si="54" ref="AI316:AI340">COUNTA(C316:AA316)</f>
        <v>0</v>
      </c>
    </row>
    <row r="317" spans="1:35" ht="13.5">
      <c r="A317" s="11">
        <v>2</v>
      </c>
      <c r="B317" s="73" t="s">
        <v>36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aca="true" t="shared" si="55" ref="AG317:AG340">IF(AB317&lt;&gt;"",ROUND((AB317*100)/AB$314,0),"")</f>
      </c>
      <c r="AH317" s="14">
        <f t="shared" si="53"/>
      </c>
      <c r="AI317" s="20">
        <f t="shared" si="54"/>
        <v>0</v>
      </c>
    </row>
    <row r="318" spans="1:35" ht="13.5">
      <c r="A318" s="11">
        <v>3</v>
      </c>
      <c r="B318" s="73" t="s">
        <v>37</v>
      </c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5"/>
      </c>
      <c r="AH318" s="14">
        <f t="shared" si="53"/>
      </c>
      <c r="AI318" s="20">
        <f t="shared" si="54"/>
        <v>0</v>
      </c>
    </row>
    <row r="319" spans="1:35" ht="13.5">
      <c r="A319" s="11">
        <v>4</v>
      </c>
      <c r="B319" s="73" t="s">
        <v>38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5"/>
      </c>
      <c r="AH319" s="14">
        <f t="shared" si="53"/>
      </c>
      <c r="AI319" s="20">
        <f t="shared" si="54"/>
        <v>0</v>
      </c>
    </row>
    <row r="320" spans="1:35" ht="13.5">
      <c r="A320" s="11">
        <v>5</v>
      </c>
      <c r="B320" s="73" t="s">
        <v>39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5"/>
      </c>
      <c r="AH320" s="14">
        <f t="shared" si="53"/>
      </c>
      <c r="AI320" s="20">
        <f t="shared" si="54"/>
        <v>0</v>
      </c>
    </row>
    <row r="321" spans="1:35" ht="13.5">
      <c r="A321" s="11">
        <v>6</v>
      </c>
      <c r="B321" s="73" t="s">
        <v>40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5"/>
      </c>
      <c r="AH321" s="14">
        <f t="shared" si="53"/>
      </c>
      <c r="AI321" s="20">
        <f t="shared" si="54"/>
        <v>0</v>
      </c>
    </row>
    <row r="322" spans="1:35" ht="13.5">
      <c r="A322" s="11">
        <v>7</v>
      </c>
      <c r="B322" s="73" t="s">
        <v>41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5"/>
      </c>
      <c r="AH322" s="14">
        <f t="shared" si="53"/>
      </c>
      <c r="AI322" s="20">
        <f t="shared" si="54"/>
        <v>0</v>
      </c>
    </row>
    <row r="323" spans="1:35" ht="13.5">
      <c r="A323" s="11">
        <v>8</v>
      </c>
      <c r="B323" s="73" t="s">
        <v>42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5"/>
      </c>
      <c r="AH323" s="14">
        <f t="shared" si="53"/>
      </c>
      <c r="AI323" s="20">
        <f t="shared" si="54"/>
        <v>0</v>
      </c>
    </row>
    <row r="324" spans="1:35" ht="13.5">
      <c r="A324" s="11">
        <v>9</v>
      </c>
      <c r="B324" s="73" t="s">
        <v>43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5"/>
      </c>
      <c r="AH324" s="14">
        <f t="shared" si="53"/>
      </c>
      <c r="AI324" s="20">
        <f t="shared" si="54"/>
        <v>0</v>
      </c>
    </row>
    <row r="325" spans="1:35" ht="13.5">
      <c r="A325" s="11">
        <v>10</v>
      </c>
      <c r="B325" s="73" t="s">
        <v>44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5"/>
      </c>
      <c r="AH325" s="14">
        <f t="shared" si="53"/>
      </c>
      <c r="AI325" s="20">
        <f t="shared" si="54"/>
        <v>0</v>
      </c>
    </row>
    <row r="326" spans="1:35" ht="13.5">
      <c r="A326" s="11">
        <v>11</v>
      </c>
      <c r="B326" s="73" t="s">
        <v>45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5"/>
      </c>
      <c r="AH326" s="14">
        <f t="shared" si="53"/>
      </c>
      <c r="AI326" s="20">
        <f t="shared" si="54"/>
        <v>0</v>
      </c>
    </row>
    <row r="327" spans="1:35" ht="13.5">
      <c r="A327" s="11">
        <v>12</v>
      </c>
      <c r="B327" s="73" t="s">
        <v>46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5"/>
      </c>
      <c r="AH327" s="14">
        <f t="shared" si="53"/>
      </c>
      <c r="AI327" s="20">
        <f t="shared" si="54"/>
        <v>0</v>
      </c>
    </row>
    <row r="328" spans="1:35" ht="13.5">
      <c r="A328" s="11">
        <v>13</v>
      </c>
      <c r="B328" s="73" t="s">
        <v>47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5"/>
      </c>
      <c r="AH328" s="14">
        <f t="shared" si="53"/>
      </c>
      <c r="AI328" s="20">
        <f t="shared" si="54"/>
        <v>0</v>
      </c>
    </row>
    <row r="329" spans="1:35" ht="13.5">
      <c r="A329" s="11">
        <v>14</v>
      </c>
      <c r="B329" s="73" t="s">
        <v>48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5"/>
      </c>
      <c r="AH329" s="14">
        <f t="shared" si="53"/>
      </c>
      <c r="AI329" s="20">
        <f t="shared" si="54"/>
        <v>0</v>
      </c>
    </row>
    <row r="330" spans="1:35" ht="13.5">
      <c r="A330" s="11">
        <v>15</v>
      </c>
      <c r="B330" s="73" t="s">
        <v>49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5"/>
      </c>
      <c r="AH330" s="14">
        <f t="shared" si="53"/>
      </c>
      <c r="AI330" s="20">
        <f t="shared" si="54"/>
        <v>0</v>
      </c>
    </row>
    <row r="331" spans="1:35" ht="13.5">
      <c r="A331" s="11">
        <v>16</v>
      </c>
      <c r="B331" s="73" t="s">
        <v>50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5"/>
      </c>
      <c r="AH331" s="14">
        <f t="shared" si="53"/>
      </c>
      <c r="AI331" s="20">
        <f t="shared" si="54"/>
        <v>0</v>
      </c>
    </row>
    <row r="332" spans="1:35" ht="13.5">
      <c r="A332" s="11">
        <v>17</v>
      </c>
      <c r="B332" s="73" t="s">
        <v>51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5"/>
      </c>
      <c r="AH332" s="14">
        <f t="shared" si="53"/>
      </c>
      <c r="AI332" s="20">
        <f t="shared" si="54"/>
        <v>0</v>
      </c>
    </row>
    <row r="333" spans="1:35" ht="13.5">
      <c r="A333" s="11">
        <v>18</v>
      </c>
      <c r="B333" s="73" t="s">
        <v>52</v>
      </c>
      <c r="C333" s="49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6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5"/>
      </c>
      <c r="AH333" s="14">
        <f t="shared" si="53"/>
      </c>
      <c r="AI333" s="20">
        <f t="shared" si="54"/>
        <v>0</v>
      </c>
    </row>
    <row r="334" spans="1:35" ht="13.5">
      <c r="A334" s="11">
        <v>19</v>
      </c>
      <c r="B334" s="74" t="s">
        <v>53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5"/>
      </c>
      <c r="AH334" s="14">
        <f t="shared" si="53"/>
      </c>
      <c r="AI334" s="20">
        <f t="shared" si="54"/>
        <v>0</v>
      </c>
    </row>
    <row r="335" spans="1:35" ht="13.5">
      <c r="A335" s="11">
        <v>20</v>
      </c>
      <c r="B335" s="74" t="s">
        <v>54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5"/>
      </c>
      <c r="AH335" s="14">
        <f t="shared" si="53"/>
      </c>
      <c r="AI335" s="20">
        <f t="shared" si="54"/>
        <v>0</v>
      </c>
    </row>
    <row r="336" spans="1:35" ht="13.5">
      <c r="A336" s="11">
        <v>21</v>
      </c>
      <c r="B336" s="7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5"/>
      </c>
      <c r="AH336" s="14">
        <f t="shared" si="53"/>
      </c>
      <c r="AI336" s="20">
        <f t="shared" si="54"/>
        <v>0</v>
      </c>
    </row>
    <row r="337" spans="1:35" ht="13.5">
      <c r="A337" s="11">
        <v>22</v>
      </c>
      <c r="B337" s="7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5"/>
      </c>
      <c r="AH337" s="14">
        <f t="shared" si="53"/>
      </c>
      <c r="AI337" s="20">
        <f t="shared" si="54"/>
        <v>0</v>
      </c>
    </row>
    <row r="338" spans="1:35" ht="13.5">
      <c r="A338" s="11">
        <v>23</v>
      </c>
      <c r="B338" s="74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5"/>
      </c>
      <c r="AH338" s="14">
        <f t="shared" si="53"/>
      </c>
      <c r="AI338" s="20">
        <f t="shared" si="54"/>
        <v>0</v>
      </c>
    </row>
    <row r="339" spans="1:35" ht="13.5">
      <c r="A339" s="11">
        <v>24</v>
      </c>
      <c r="B339" s="74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5"/>
      </c>
      <c r="AH339" s="14">
        <f t="shared" si="53"/>
      </c>
      <c r="AI339" s="20">
        <f t="shared" si="54"/>
        <v>0</v>
      </c>
    </row>
    <row r="340" spans="1:35" ht="13.5">
      <c r="A340" s="11">
        <v>25</v>
      </c>
      <c r="B340" s="74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26">
        <f t="shared" si="48"/>
      </c>
      <c r="AC340" s="30">
        <f t="shared" si="49"/>
        <v>0</v>
      </c>
      <c r="AD340" s="30">
        <f t="shared" si="50"/>
        <v>0</v>
      </c>
      <c r="AE340" s="30">
        <f t="shared" si="51"/>
        <v>0</v>
      </c>
      <c r="AF340" s="30">
        <f t="shared" si="52"/>
        <v>0</v>
      </c>
      <c r="AG340" s="21">
        <f t="shared" si="55"/>
      </c>
      <c r="AH340" s="14">
        <f t="shared" si="53"/>
      </c>
      <c r="AI340" s="20">
        <f t="shared" si="54"/>
        <v>0</v>
      </c>
    </row>
    <row r="341" spans="1:35" ht="13.5">
      <c r="A341" s="86" t="s">
        <v>9</v>
      </c>
      <c r="B341" s="33" t="s">
        <v>10</v>
      </c>
      <c r="C341" s="34">
        <f aca="true" t="shared" si="56" ref="C341:AA341">COUNTIF(C316:C340,C314)</f>
        <v>0</v>
      </c>
      <c r="D341" s="34">
        <f t="shared" si="56"/>
        <v>0</v>
      </c>
      <c r="E341" s="34">
        <f t="shared" si="56"/>
        <v>0</v>
      </c>
      <c r="F341" s="34">
        <f t="shared" si="56"/>
        <v>0</v>
      </c>
      <c r="G341" s="34">
        <f t="shared" si="56"/>
        <v>0</v>
      </c>
      <c r="H341" s="34">
        <f t="shared" si="56"/>
        <v>0</v>
      </c>
      <c r="I341" s="34">
        <f t="shared" si="56"/>
        <v>0</v>
      </c>
      <c r="J341" s="34">
        <f t="shared" si="56"/>
        <v>0</v>
      </c>
      <c r="K341" s="34">
        <f t="shared" si="56"/>
        <v>0</v>
      </c>
      <c r="L341" s="34">
        <f t="shared" si="56"/>
        <v>0</v>
      </c>
      <c r="M341" s="34">
        <f t="shared" si="56"/>
        <v>0</v>
      </c>
      <c r="N341" s="34">
        <f t="shared" si="56"/>
        <v>0</v>
      </c>
      <c r="O341" s="34">
        <f t="shared" si="56"/>
        <v>0</v>
      </c>
      <c r="P341" s="34">
        <f t="shared" si="56"/>
        <v>0</v>
      </c>
      <c r="Q341" s="34">
        <f t="shared" si="56"/>
        <v>0</v>
      </c>
      <c r="R341" s="34">
        <f t="shared" si="56"/>
        <v>0</v>
      </c>
      <c r="S341" s="34">
        <f t="shared" si="56"/>
        <v>0</v>
      </c>
      <c r="T341" s="34">
        <f t="shared" si="56"/>
        <v>0</v>
      </c>
      <c r="U341" s="34">
        <f t="shared" si="56"/>
        <v>0</v>
      </c>
      <c r="V341" s="34">
        <f t="shared" si="56"/>
        <v>0</v>
      </c>
      <c r="W341" s="34">
        <f t="shared" si="56"/>
        <v>0</v>
      </c>
      <c r="X341" s="34">
        <f t="shared" si="56"/>
        <v>0</v>
      </c>
      <c r="Y341" s="34">
        <f t="shared" si="56"/>
        <v>0</v>
      </c>
      <c r="Z341" s="34">
        <f t="shared" si="56"/>
        <v>0</v>
      </c>
      <c r="AA341" s="34">
        <f t="shared" si="56"/>
        <v>0</v>
      </c>
      <c r="AB341" s="35"/>
      <c r="AC341" s="35"/>
      <c r="AD341" s="35"/>
      <c r="AE341" s="35"/>
      <c r="AF341" s="35"/>
      <c r="AG341" s="36"/>
      <c r="AH341" s="37"/>
      <c r="AI341" s="20"/>
    </row>
    <row r="342" spans="1:35" ht="13.5">
      <c r="A342" s="86"/>
      <c r="B342" s="38" t="s">
        <v>11</v>
      </c>
      <c r="C342" s="22">
        <f aca="true" t="shared" si="57" ref="C342:AA342">COUNTIF(C316:C340,"&gt;0")-COUNTIF(C316:C340,C314)</f>
        <v>0</v>
      </c>
      <c r="D342" s="22">
        <f t="shared" si="57"/>
        <v>0</v>
      </c>
      <c r="E342" s="22">
        <f t="shared" si="57"/>
        <v>0</v>
      </c>
      <c r="F342" s="22">
        <f t="shared" si="57"/>
        <v>0</v>
      </c>
      <c r="G342" s="22">
        <f t="shared" si="57"/>
        <v>0</v>
      </c>
      <c r="H342" s="22">
        <f t="shared" si="57"/>
        <v>0</v>
      </c>
      <c r="I342" s="22">
        <f t="shared" si="57"/>
        <v>0</v>
      </c>
      <c r="J342" s="22">
        <f t="shared" si="57"/>
        <v>0</v>
      </c>
      <c r="K342" s="22">
        <f t="shared" si="57"/>
        <v>0</v>
      </c>
      <c r="L342" s="22">
        <f t="shared" si="57"/>
        <v>0</v>
      </c>
      <c r="M342" s="22">
        <f t="shared" si="57"/>
        <v>0</v>
      </c>
      <c r="N342" s="22">
        <f t="shared" si="57"/>
        <v>0</v>
      </c>
      <c r="O342" s="22">
        <f t="shared" si="57"/>
        <v>0</v>
      </c>
      <c r="P342" s="22">
        <f t="shared" si="57"/>
        <v>0</v>
      </c>
      <c r="Q342" s="22">
        <f t="shared" si="57"/>
        <v>0</v>
      </c>
      <c r="R342" s="22">
        <f t="shared" si="57"/>
        <v>0</v>
      </c>
      <c r="S342" s="22">
        <f t="shared" si="57"/>
        <v>0</v>
      </c>
      <c r="T342" s="22">
        <f t="shared" si="57"/>
        <v>0</v>
      </c>
      <c r="U342" s="22">
        <f t="shared" si="57"/>
        <v>0</v>
      </c>
      <c r="V342" s="22">
        <f t="shared" si="57"/>
        <v>0</v>
      </c>
      <c r="W342" s="22">
        <f t="shared" si="57"/>
        <v>0</v>
      </c>
      <c r="X342" s="22">
        <f t="shared" si="57"/>
        <v>0</v>
      </c>
      <c r="Y342" s="22">
        <f t="shared" si="57"/>
        <v>0</v>
      </c>
      <c r="Z342" s="22">
        <f t="shared" si="57"/>
        <v>0</v>
      </c>
      <c r="AA342" s="22">
        <f t="shared" si="57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3.5">
      <c r="A343" s="86"/>
      <c r="B343" s="38" t="s">
        <v>12</v>
      </c>
      <c r="C343" s="22">
        <f aca="true" t="shared" si="58" ref="C343:AA343">COUNTIF(C316:C340,"0")</f>
        <v>0</v>
      </c>
      <c r="D343" s="22">
        <f t="shared" si="58"/>
        <v>0</v>
      </c>
      <c r="E343" s="22">
        <f t="shared" si="58"/>
        <v>0</v>
      </c>
      <c r="F343" s="22">
        <f t="shared" si="58"/>
        <v>0</v>
      </c>
      <c r="G343" s="22">
        <f t="shared" si="58"/>
        <v>0</v>
      </c>
      <c r="H343" s="22">
        <f t="shared" si="58"/>
        <v>0</v>
      </c>
      <c r="I343" s="22">
        <f t="shared" si="58"/>
        <v>0</v>
      </c>
      <c r="J343" s="22">
        <f t="shared" si="58"/>
        <v>0</v>
      </c>
      <c r="K343" s="22">
        <f t="shared" si="58"/>
        <v>0</v>
      </c>
      <c r="L343" s="22">
        <f t="shared" si="58"/>
        <v>0</v>
      </c>
      <c r="M343" s="22">
        <f t="shared" si="58"/>
        <v>0</v>
      </c>
      <c r="N343" s="22">
        <f t="shared" si="58"/>
        <v>0</v>
      </c>
      <c r="O343" s="22">
        <f t="shared" si="58"/>
        <v>0</v>
      </c>
      <c r="P343" s="22">
        <f t="shared" si="58"/>
        <v>0</v>
      </c>
      <c r="Q343" s="22">
        <f t="shared" si="58"/>
        <v>0</v>
      </c>
      <c r="R343" s="22">
        <f t="shared" si="58"/>
        <v>0</v>
      </c>
      <c r="S343" s="22">
        <f t="shared" si="58"/>
        <v>0</v>
      </c>
      <c r="T343" s="22">
        <f t="shared" si="58"/>
        <v>0</v>
      </c>
      <c r="U343" s="22">
        <f t="shared" si="58"/>
        <v>0</v>
      </c>
      <c r="V343" s="22">
        <f t="shared" si="58"/>
        <v>0</v>
      </c>
      <c r="W343" s="22">
        <f t="shared" si="58"/>
        <v>0</v>
      </c>
      <c r="X343" s="22">
        <f t="shared" si="58"/>
        <v>0</v>
      </c>
      <c r="Y343" s="22">
        <f t="shared" si="58"/>
        <v>0</v>
      </c>
      <c r="Z343" s="22">
        <f t="shared" si="58"/>
        <v>0</v>
      </c>
      <c r="AA343" s="22">
        <f t="shared" si="58"/>
        <v>0</v>
      </c>
      <c r="AB343" s="30"/>
      <c r="AC343" s="30"/>
      <c r="AD343" s="30"/>
      <c r="AE343" s="30"/>
      <c r="AF343" s="30"/>
      <c r="AG343" s="39"/>
      <c r="AH343" s="40"/>
      <c r="AI343" s="20"/>
    </row>
    <row r="344" spans="1:35" ht="14.25" thickBot="1">
      <c r="A344" s="87"/>
      <c r="B344" s="41" t="s">
        <v>13</v>
      </c>
      <c r="C344" s="42">
        <f aca="true" t="shared" si="59" ref="C344:AA344">COUNTIF(C316:C340,"x")</f>
        <v>0</v>
      </c>
      <c r="D344" s="42">
        <f t="shared" si="59"/>
        <v>0</v>
      </c>
      <c r="E344" s="42">
        <f t="shared" si="59"/>
        <v>0</v>
      </c>
      <c r="F344" s="42">
        <f t="shared" si="59"/>
        <v>0</v>
      </c>
      <c r="G344" s="42">
        <f t="shared" si="59"/>
        <v>0</v>
      </c>
      <c r="H344" s="42">
        <f t="shared" si="59"/>
        <v>0</v>
      </c>
      <c r="I344" s="42">
        <f t="shared" si="59"/>
        <v>0</v>
      </c>
      <c r="J344" s="42">
        <f t="shared" si="59"/>
        <v>0</v>
      </c>
      <c r="K344" s="42">
        <f t="shared" si="59"/>
        <v>0</v>
      </c>
      <c r="L344" s="42">
        <f t="shared" si="59"/>
        <v>0</v>
      </c>
      <c r="M344" s="42">
        <f t="shared" si="59"/>
        <v>0</v>
      </c>
      <c r="N344" s="42">
        <f t="shared" si="59"/>
        <v>0</v>
      </c>
      <c r="O344" s="42">
        <f t="shared" si="59"/>
        <v>0</v>
      </c>
      <c r="P344" s="42">
        <f t="shared" si="59"/>
        <v>0</v>
      </c>
      <c r="Q344" s="42">
        <f t="shared" si="59"/>
        <v>0</v>
      </c>
      <c r="R344" s="42">
        <f t="shared" si="59"/>
        <v>0</v>
      </c>
      <c r="S344" s="42">
        <f t="shared" si="59"/>
        <v>0</v>
      </c>
      <c r="T344" s="42">
        <f t="shared" si="59"/>
        <v>0</v>
      </c>
      <c r="U344" s="42">
        <f t="shared" si="59"/>
        <v>0</v>
      </c>
      <c r="V344" s="42">
        <f t="shared" si="59"/>
        <v>0</v>
      </c>
      <c r="W344" s="42">
        <f t="shared" si="59"/>
        <v>0</v>
      </c>
      <c r="X344" s="42">
        <f t="shared" si="59"/>
        <v>0</v>
      </c>
      <c r="Y344" s="42">
        <f t="shared" si="59"/>
        <v>0</v>
      </c>
      <c r="Z344" s="42">
        <f t="shared" si="59"/>
        <v>0</v>
      </c>
      <c r="AA344" s="42">
        <f t="shared" si="59"/>
        <v>0</v>
      </c>
      <c r="AB344" s="43"/>
      <c r="AC344" s="43"/>
      <c r="AD344" s="43"/>
      <c r="AE344" s="43"/>
      <c r="AF344" s="43"/>
      <c r="AG344" s="44"/>
      <c r="AH344" s="45"/>
      <c r="AI344" s="20"/>
    </row>
    <row r="345" ht="13.5" thickTop="1"/>
    <row r="347" spans="1:36" ht="18">
      <c r="A347" s="88" t="str">
        <f>P310</f>
        <v>Teste de Matemática                6 º Ano             Turma A             Data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71"/>
      <c r="AJ347" s="71"/>
    </row>
    <row r="349" spans="1:34" ht="18">
      <c r="A349" s="79" t="s">
        <v>18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</row>
    <row r="352" spans="2:5" ht="12.75">
      <c r="B352" s="57"/>
      <c r="C352" s="58"/>
      <c r="D352" s="58"/>
      <c r="E352" s="59"/>
    </row>
    <row r="353" spans="2:5" ht="12.75">
      <c r="B353" s="77" t="s">
        <v>20</v>
      </c>
      <c r="C353" s="78"/>
      <c r="D353" s="52"/>
      <c r="E353" s="54">
        <f>COUNTA(B316:B340)</f>
        <v>20</v>
      </c>
    </row>
    <row r="354" spans="2:5" ht="12.75">
      <c r="B354" s="55"/>
      <c r="C354" s="51"/>
      <c r="D354" s="51"/>
      <c r="E354" s="56"/>
    </row>
    <row r="355" spans="2:5" ht="12.75">
      <c r="B355" s="53" t="s">
        <v>19</v>
      </c>
      <c r="C355" s="52"/>
      <c r="D355" s="52"/>
      <c r="E355" s="54">
        <f>25-COUNTIF(AB316:AB340,"")</f>
        <v>0</v>
      </c>
    </row>
    <row r="356" spans="2:5" ht="12.75">
      <c r="B356" s="55"/>
      <c r="C356" s="51"/>
      <c r="D356" s="51"/>
      <c r="E356" s="56"/>
    </row>
    <row r="357" spans="2:5" ht="12.75">
      <c r="B357" s="53" t="s">
        <v>21</v>
      </c>
      <c r="C357" s="52" t="s">
        <v>15</v>
      </c>
      <c r="D357" s="52"/>
      <c r="E357" s="54" t="e">
        <f>AVERAGE(AG316:AG340)</f>
        <v>#DIV/0!</v>
      </c>
    </row>
    <row r="358" spans="2:5" ht="12.75">
      <c r="B358" s="55"/>
      <c r="C358" s="51"/>
      <c r="D358" s="51"/>
      <c r="E358" s="56"/>
    </row>
    <row r="359" spans="2:5" ht="12.75">
      <c r="B359" s="53" t="s">
        <v>22</v>
      </c>
      <c r="C359" s="52" t="s">
        <v>15</v>
      </c>
      <c r="D359" s="52"/>
      <c r="E359" s="54" t="e">
        <f>MODE(AG316:AG340)</f>
        <v>#N/A</v>
      </c>
    </row>
    <row r="360" spans="2:5" ht="12.75">
      <c r="B360" s="55"/>
      <c r="C360" s="51"/>
      <c r="D360" s="51"/>
      <c r="E360" s="56"/>
    </row>
    <row r="361" spans="2:5" ht="12.75">
      <c r="B361" s="53" t="s">
        <v>23</v>
      </c>
      <c r="C361" s="52" t="s">
        <v>15</v>
      </c>
      <c r="D361" s="52"/>
      <c r="E361" s="54">
        <f>MAX(AG316:AG340)</f>
        <v>0</v>
      </c>
    </row>
    <row r="362" spans="2:5" ht="12.75">
      <c r="B362" s="55"/>
      <c r="C362" s="51"/>
      <c r="D362" s="51"/>
      <c r="E362" s="56"/>
    </row>
    <row r="363" spans="2:5" ht="12.75">
      <c r="B363" s="53" t="s">
        <v>24</v>
      </c>
      <c r="C363" s="52" t="s">
        <v>15</v>
      </c>
      <c r="D363" s="52"/>
      <c r="E363" s="54">
        <f>MIN(AG316:AG340)</f>
        <v>0</v>
      </c>
    </row>
    <row r="364" spans="2:5" ht="12.75">
      <c r="B364" s="55"/>
      <c r="C364" s="51"/>
      <c r="D364" s="51"/>
      <c r="E364" s="56"/>
    </row>
    <row r="365" spans="2:5" ht="12.75">
      <c r="B365" s="53" t="s">
        <v>25</v>
      </c>
      <c r="C365" s="52"/>
      <c r="D365" s="52"/>
      <c r="E365" s="54">
        <f>COUNTIF(AG316:AG340,"&gt;=50")</f>
        <v>0</v>
      </c>
    </row>
    <row r="366" spans="2:5" ht="12.75">
      <c r="B366" s="55"/>
      <c r="C366" s="51"/>
      <c r="D366" s="51"/>
      <c r="E366" s="56"/>
    </row>
    <row r="367" spans="2:5" ht="12.75">
      <c r="B367" s="53" t="s">
        <v>26</v>
      </c>
      <c r="C367" s="52"/>
      <c r="D367" s="52"/>
      <c r="E367" s="54">
        <f>COUNTIF(AG316:AG340,"&lt;50")</f>
        <v>0</v>
      </c>
    </row>
    <row r="368" spans="2:5" ht="12.75">
      <c r="B368" s="55"/>
      <c r="C368" s="51"/>
      <c r="D368" s="51"/>
      <c r="E368" s="56"/>
    </row>
    <row r="369" spans="2:5" ht="12.75">
      <c r="B369" s="53" t="s">
        <v>33</v>
      </c>
      <c r="C369" s="69">
        <f>COUNTIF(AH316:AH340,"Excelente")</f>
        <v>0</v>
      </c>
      <c r="D369" s="67" t="e">
        <f>ROUND((C369/E355*100),1)</f>
        <v>#DIV/0!</v>
      </c>
      <c r="E369" s="65" t="s">
        <v>15</v>
      </c>
    </row>
    <row r="370" spans="2:5" ht="12.75">
      <c r="B370" s="55"/>
      <c r="C370" s="70"/>
      <c r="D370" s="68"/>
      <c r="E370" s="66"/>
    </row>
    <row r="371" spans="2:5" ht="12.75">
      <c r="B371" s="53" t="s">
        <v>32</v>
      </c>
      <c r="C371" s="69">
        <f>COUNTIF(AH316:AH340,"Sat. Bem")</f>
        <v>0</v>
      </c>
      <c r="D371" s="67" t="e">
        <f>ROUND((C371/E355*100),1)</f>
        <v>#DIV/0!</v>
      </c>
      <c r="E371" s="65" t="s">
        <v>15</v>
      </c>
    </row>
    <row r="372" spans="2:5" ht="12.75">
      <c r="B372" s="55"/>
      <c r="C372" s="70"/>
      <c r="D372" s="68"/>
      <c r="E372" s="66"/>
    </row>
    <row r="373" spans="2:5" ht="12.75">
      <c r="B373" s="53" t="s">
        <v>31</v>
      </c>
      <c r="C373" s="69">
        <f>COUNTIF(AH316:AH340,"Satisfaz")</f>
        <v>0</v>
      </c>
      <c r="D373" s="67" t="e">
        <f>ROUND((C373/E355*100),1)</f>
        <v>#DIV/0!</v>
      </c>
      <c r="E373" s="65" t="s">
        <v>15</v>
      </c>
    </row>
    <row r="374" spans="2:5" ht="12.75">
      <c r="B374" s="55"/>
      <c r="C374" s="70"/>
      <c r="D374" s="68"/>
      <c r="E374" s="66"/>
    </row>
    <row r="375" spans="2:5" ht="12.75">
      <c r="B375" s="53" t="s">
        <v>30</v>
      </c>
      <c r="C375" s="69">
        <f>COUNTIF(AH316:AH340,"Sat. Pouco")</f>
        <v>0</v>
      </c>
      <c r="D375" s="67" t="e">
        <f>ROUND((C375/E355*100),1)</f>
        <v>#DIV/0!</v>
      </c>
      <c r="E375" s="65" t="s">
        <v>15</v>
      </c>
    </row>
    <row r="376" spans="2:5" ht="12.75">
      <c r="B376" s="55"/>
      <c r="C376" s="70"/>
      <c r="D376" s="68"/>
      <c r="E376" s="66"/>
    </row>
    <row r="377" spans="2:5" ht="12.75">
      <c r="B377" s="53" t="s">
        <v>29</v>
      </c>
      <c r="C377" s="69">
        <f>COUNTIF(AH316:AH340,"Não Sat.")</f>
        <v>0</v>
      </c>
      <c r="D377" s="67" t="e">
        <f>ROUND((C377/E355*100),1)</f>
        <v>#DIV/0!</v>
      </c>
      <c r="E377" s="65" t="s">
        <v>15</v>
      </c>
    </row>
    <row r="378" spans="2:5" ht="12.75">
      <c r="B378" s="55"/>
      <c r="C378" s="70"/>
      <c r="D378" s="68"/>
      <c r="E378" s="66"/>
    </row>
    <row r="379" spans="2:5" ht="12.75">
      <c r="B379" s="53" t="s">
        <v>28</v>
      </c>
      <c r="C379" s="69">
        <f>COUNTIF(AH316:AH340,"M. Fraco")</f>
        <v>0</v>
      </c>
      <c r="D379" s="67" t="e">
        <f>ROUND((C379/E355*100),1)</f>
        <v>#DIV/0!</v>
      </c>
      <c r="E379" s="65" t="s">
        <v>15</v>
      </c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1"/>
      <c r="C382" s="46"/>
      <c r="D382" s="46"/>
      <c r="E382" s="62"/>
    </row>
    <row r="383" spans="2:5" ht="12.75">
      <c r="B383" s="63"/>
      <c r="C383" s="47"/>
      <c r="D383" s="47"/>
      <c r="E383" s="64"/>
    </row>
    <row r="387" spans="1:36" ht="15.75">
      <c r="A387" s="60"/>
      <c r="B387" s="60"/>
      <c r="C387" s="76" t="s">
        <v>27</v>
      </c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60"/>
      <c r="O387" s="60"/>
      <c r="P387" s="60" t="s">
        <v>34</v>
      </c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1"/>
      <c r="AJ387" s="1"/>
    </row>
    <row r="389" ht="13.5" thickBot="1"/>
    <row r="390" spans="1:36" ht="13.5" thickTop="1">
      <c r="A390" s="9"/>
      <c r="B390" s="27" t="s">
        <v>0</v>
      </c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3" t="s">
        <v>1</v>
      </c>
      <c r="AC390" s="83" t="s">
        <v>2</v>
      </c>
      <c r="AD390" s="84"/>
      <c r="AE390" s="84"/>
      <c r="AF390" s="85"/>
      <c r="AG390" s="81" t="s">
        <v>14</v>
      </c>
      <c r="AH390" s="82"/>
      <c r="AI390" s="19"/>
      <c r="AJ390" s="3"/>
    </row>
    <row r="391" spans="1:35" ht="26.25">
      <c r="A391" s="10"/>
      <c r="B391" s="15" t="s">
        <v>17</v>
      </c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24">
        <f>SUM(C391:AA391)</f>
        <v>0</v>
      </c>
      <c r="AC391" s="29" t="s">
        <v>3</v>
      </c>
      <c r="AD391" s="29" t="s">
        <v>4</v>
      </c>
      <c r="AE391" s="29" t="s">
        <v>5</v>
      </c>
      <c r="AF391" s="29" t="s">
        <v>6</v>
      </c>
      <c r="AG391" s="8" t="s">
        <v>15</v>
      </c>
      <c r="AH391" s="18" t="s">
        <v>16</v>
      </c>
      <c r="AI391" s="20"/>
    </row>
    <row r="392" spans="1:35" ht="12.75">
      <c r="A392" s="16" t="s">
        <v>7</v>
      </c>
      <c r="B392" s="17" t="s">
        <v>8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25"/>
      <c r="AC392" s="31"/>
      <c r="AD392" s="31"/>
      <c r="AE392" s="31"/>
      <c r="AF392" s="32"/>
      <c r="AG392" s="13"/>
      <c r="AH392" s="12"/>
      <c r="AI392" s="20"/>
    </row>
    <row r="393" spans="1:35" ht="13.5">
      <c r="A393" s="11">
        <v>1</v>
      </c>
      <c r="B393" s="73" t="s">
        <v>35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aca="true" t="shared" si="60" ref="AB393:AB417">IF(AI393&lt;&gt;0,SUM(C393:AA393),"")</f>
      </c>
      <c r="AC393" s="30">
        <f aca="true" t="shared" si="61" ref="AC393:AC417">SUM(COUNTIF(C393,C$391),COUNTIF(D393,D$391),COUNTIF(E393,E$391),COUNTIF(F393,F$391),COUNTIF(G393,G$391),COUNTIF(H393,H$391),COUNTIF(I393,I$391),COUNTIF(J393,J$391),COUNTIF(K393,K$391),COUNTIF(L393,L$391),COUNTIF(M393,M$391),COUNTIF(N393,N$391),COUNTIF(O393,O$391),COUNTIF(P393,P$391),COUNTIF(Q393,Q$391),COUNTIF(R393,R$391),COUNTIF(S393,S$391),COUNTIF(T393,T$391),COUNTIF(U393,U$391),COUNTIF(V393,V$391),COUNTIF(W393,W$391),COUNTIF(X393,X$391),COUNTIF(Y393,Y$391),COUNTIF(Z393,Z$391),COUNTIF(AA393,AA$391))</f>
        <v>0</v>
      </c>
      <c r="AD393" s="30">
        <f aca="true" t="shared" si="62" ref="AD393:AD417">COUNTA(C393:AA393)-AC393-AE393-AF393</f>
        <v>0</v>
      </c>
      <c r="AE393" s="30">
        <f aca="true" t="shared" si="63" ref="AE393:AE417">COUNTIF(C393:AA393,"0")</f>
        <v>0</v>
      </c>
      <c r="AF393" s="30">
        <f aca="true" t="shared" si="64" ref="AF393:AF417">COUNTIF(C393:AA393,"X")</f>
        <v>0</v>
      </c>
      <c r="AG393" s="21">
        <f>IF(AB393&lt;&gt;"",ROUND((AB393*100)/AB$391,0),"")</f>
      </c>
      <c r="AH393" s="14">
        <f aca="true" t="shared" si="65" ref="AH393:AH417">IF(AG393&lt;&gt;"",IF(AG393&gt;89,"Excelente",IF(AG393&gt;74,"Sat. Bem",IF(AG393&gt;55,"Satisfaz",IF(AG393&gt;49,"Sat. Pouco",IF(AG393&gt;20,"Não Sat.",IF(AG393&gt;=0,"M. Fraco","")))))),"")</f>
      </c>
      <c r="AI393" s="20">
        <f aca="true" t="shared" si="66" ref="AI393:AI417">COUNTA(C393:AA393)</f>
        <v>0</v>
      </c>
    </row>
    <row r="394" spans="1:35" ht="13.5">
      <c r="A394" s="11">
        <v>2</v>
      </c>
      <c r="B394" s="73" t="s">
        <v>36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aca="true" t="shared" si="67" ref="AG394:AG417">IF(AB394&lt;&gt;"",ROUND((AB394*100)/AB$391,0),"")</f>
      </c>
      <c r="AH394" s="14">
        <f t="shared" si="65"/>
      </c>
      <c r="AI394" s="20">
        <f t="shared" si="66"/>
        <v>0</v>
      </c>
    </row>
    <row r="395" spans="1:35" ht="13.5">
      <c r="A395" s="11">
        <v>3</v>
      </c>
      <c r="B395" s="73" t="s">
        <v>37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7"/>
      </c>
      <c r="AH395" s="14">
        <f t="shared" si="65"/>
      </c>
      <c r="AI395" s="20">
        <f t="shared" si="66"/>
        <v>0</v>
      </c>
    </row>
    <row r="396" spans="1:35" ht="13.5">
      <c r="A396" s="11">
        <v>4</v>
      </c>
      <c r="B396" s="73" t="s">
        <v>38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7"/>
      </c>
      <c r="AH396" s="14">
        <f t="shared" si="65"/>
      </c>
      <c r="AI396" s="20">
        <f t="shared" si="66"/>
        <v>0</v>
      </c>
    </row>
    <row r="397" spans="1:35" ht="13.5">
      <c r="A397" s="11">
        <v>5</v>
      </c>
      <c r="B397" s="73" t="s">
        <v>39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7"/>
      </c>
      <c r="AH397" s="14">
        <f t="shared" si="65"/>
      </c>
      <c r="AI397" s="20">
        <f t="shared" si="66"/>
        <v>0</v>
      </c>
    </row>
    <row r="398" spans="1:35" ht="13.5">
      <c r="A398" s="11">
        <v>6</v>
      </c>
      <c r="B398" s="73" t="s">
        <v>40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7"/>
      </c>
      <c r="AH398" s="14">
        <f t="shared" si="65"/>
      </c>
      <c r="AI398" s="20">
        <f t="shared" si="66"/>
        <v>0</v>
      </c>
    </row>
    <row r="399" spans="1:35" ht="13.5">
      <c r="A399" s="11">
        <v>7</v>
      </c>
      <c r="B399" s="73" t="s">
        <v>41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7"/>
      </c>
      <c r="AH399" s="14">
        <f t="shared" si="65"/>
      </c>
      <c r="AI399" s="20">
        <f t="shared" si="66"/>
        <v>0</v>
      </c>
    </row>
    <row r="400" spans="1:35" ht="13.5">
      <c r="A400" s="11">
        <v>8</v>
      </c>
      <c r="B400" s="73" t="s">
        <v>42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7"/>
      </c>
      <c r="AH400" s="14">
        <f t="shared" si="65"/>
      </c>
      <c r="AI400" s="20">
        <f t="shared" si="66"/>
        <v>0</v>
      </c>
    </row>
    <row r="401" spans="1:35" ht="13.5">
      <c r="A401" s="11">
        <v>9</v>
      </c>
      <c r="B401" s="73" t="s">
        <v>43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7"/>
      </c>
      <c r="AH401" s="14">
        <f t="shared" si="65"/>
      </c>
      <c r="AI401" s="20">
        <f t="shared" si="66"/>
        <v>0</v>
      </c>
    </row>
    <row r="402" spans="1:35" ht="13.5">
      <c r="A402" s="11">
        <v>10</v>
      </c>
      <c r="B402" s="73" t="s">
        <v>44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7"/>
      </c>
      <c r="AH402" s="14">
        <f t="shared" si="65"/>
      </c>
      <c r="AI402" s="20">
        <f t="shared" si="66"/>
        <v>0</v>
      </c>
    </row>
    <row r="403" spans="1:35" ht="13.5">
      <c r="A403" s="11">
        <v>11</v>
      </c>
      <c r="B403" s="73" t="s">
        <v>45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7"/>
      </c>
      <c r="AH403" s="14">
        <f t="shared" si="65"/>
      </c>
      <c r="AI403" s="20">
        <f t="shared" si="66"/>
        <v>0</v>
      </c>
    </row>
    <row r="404" spans="1:35" ht="13.5">
      <c r="A404" s="11">
        <v>12</v>
      </c>
      <c r="B404" s="73" t="s">
        <v>46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7"/>
      </c>
      <c r="AH404" s="14">
        <f t="shared" si="65"/>
      </c>
      <c r="AI404" s="20">
        <f t="shared" si="66"/>
        <v>0</v>
      </c>
    </row>
    <row r="405" spans="1:35" ht="13.5">
      <c r="A405" s="11">
        <v>13</v>
      </c>
      <c r="B405" s="73" t="s">
        <v>47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7"/>
      </c>
      <c r="AH405" s="14">
        <f t="shared" si="65"/>
      </c>
      <c r="AI405" s="20">
        <f t="shared" si="66"/>
        <v>0</v>
      </c>
    </row>
    <row r="406" spans="1:35" ht="13.5">
      <c r="A406" s="11">
        <v>14</v>
      </c>
      <c r="B406" s="73" t="s">
        <v>48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7"/>
      </c>
      <c r="AH406" s="14">
        <f t="shared" si="65"/>
      </c>
      <c r="AI406" s="20">
        <f t="shared" si="66"/>
        <v>0</v>
      </c>
    </row>
    <row r="407" spans="1:35" ht="13.5">
      <c r="A407" s="11">
        <v>15</v>
      </c>
      <c r="B407" s="73" t="s">
        <v>49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7"/>
      </c>
      <c r="AH407" s="14">
        <f t="shared" si="65"/>
      </c>
      <c r="AI407" s="20">
        <f t="shared" si="66"/>
        <v>0</v>
      </c>
    </row>
    <row r="408" spans="1:35" ht="13.5">
      <c r="A408" s="11">
        <v>16</v>
      </c>
      <c r="B408" s="73" t="s">
        <v>50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7"/>
      </c>
      <c r="AH408" s="14">
        <f t="shared" si="65"/>
      </c>
      <c r="AI408" s="20">
        <f t="shared" si="66"/>
        <v>0</v>
      </c>
    </row>
    <row r="409" spans="1:35" ht="13.5">
      <c r="A409" s="11">
        <v>17</v>
      </c>
      <c r="B409" s="73" t="s">
        <v>51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7"/>
      </c>
      <c r="AH409" s="14">
        <f t="shared" si="65"/>
      </c>
      <c r="AI409" s="20">
        <f t="shared" si="66"/>
        <v>0</v>
      </c>
    </row>
    <row r="410" spans="1:35" ht="13.5">
      <c r="A410" s="11">
        <v>18</v>
      </c>
      <c r="B410" s="73" t="s">
        <v>52</v>
      </c>
      <c r="C410" s="49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6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7"/>
      </c>
      <c r="AH410" s="14">
        <f t="shared" si="65"/>
      </c>
      <c r="AI410" s="20">
        <f t="shared" si="66"/>
        <v>0</v>
      </c>
    </row>
    <row r="411" spans="1:35" ht="13.5">
      <c r="A411" s="11">
        <v>19</v>
      </c>
      <c r="B411" s="74" t="s">
        <v>53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7"/>
      </c>
      <c r="AH411" s="14">
        <f t="shared" si="65"/>
      </c>
      <c r="AI411" s="20">
        <f t="shared" si="66"/>
        <v>0</v>
      </c>
    </row>
    <row r="412" spans="1:35" ht="13.5">
      <c r="A412" s="11">
        <v>20</v>
      </c>
      <c r="B412" s="74" t="s">
        <v>54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7"/>
      </c>
      <c r="AH412" s="14">
        <f t="shared" si="65"/>
      </c>
      <c r="AI412" s="20">
        <f t="shared" si="66"/>
        <v>0</v>
      </c>
    </row>
    <row r="413" spans="1:35" ht="13.5">
      <c r="A413" s="11">
        <v>21</v>
      </c>
      <c r="B413" s="74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7"/>
      </c>
      <c r="AH413" s="14">
        <f t="shared" si="65"/>
      </c>
      <c r="AI413" s="20">
        <f t="shared" si="66"/>
        <v>0</v>
      </c>
    </row>
    <row r="414" spans="1:35" ht="13.5">
      <c r="A414" s="11">
        <v>22</v>
      </c>
      <c r="B414" s="74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7"/>
      </c>
      <c r="AH414" s="14">
        <f t="shared" si="65"/>
      </c>
      <c r="AI414" s="20">
        <f t="shared" si="66"/>
        <v>0</v>
      </c>
    </row>
    <row r="415" spans="1:35" ht="13.5">
      <c r="A415" s="11">
        <v>23</v>
      </c>
      <c r="B415" s="74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7"/>
      </c>
      <c r="AH415" s="14">
        <f t="shared" si="65"/>
      </c>
      <c r="AI415" s="20">
        <f t="shared" si="66"/>
        <v>0</v>
      </c>
    </row>
    <row r="416" spans="1:35" ht="13.5">
      <c r="A416" s="11">
        <v>24</v>
      </c>
      <c r="B416" s="7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7"/>
      </c>
      <c r="AH416" s="14">
        <f t="shared" si="65"/>
      </c>
      <c r="AI416" s="20">
        <f t="shared" si="66"/>
        <v>0</v>
      </c>
    </row>
    <row r="417" spans="1:35" ht="13.5">
      <c r="A417" s="11">
        <v>25</v>
      </c>
      <c r="B417" s="74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26">
        <f t="shared" si="60"/>
      </c>
      <c r="AC417" s="30">
        <f t="shared" si="61"/>
        <v>0</v>
      </c>
      <c r="AD417" s="30">
        <f t="shared" si="62"/>
        <v>0</v>
      </c>
      <c r="AE417" s="30">
        <f t="shared" si="63"/>
        <v>0</v>
      </c>
      <c r="AF417" s="30">
        <f t="shared" si="64"/>
        <v>0</v>
      </c>
      <c r="AG417" s="21">
        <f t="shared" si="67"/>
      </c>
      <c r="AH417" s="14">
        <f t="shared" si="65"/>
      </c>
      <c r="AI417" s="20">
        <f t="shared" si="66"/>
        <v>0</v>
      </c>
    </row>
    <row r="418" spans="1:35" ht="13.5">
      <c r="A418" s="86" t="s">
        <v>9</v>
      </c>
      <c r="B418" s="33" t="s">
        <v>10</v>
      </c>
      <c r="C418" s="34">
        <f aca="true" t="shared" si="68" ref="C418:AA418">COUNTIF(C393:C417,C391)</f>
        <v>0</v>
      </c>
      <c r="D418" s="34">
        <f t="shared" si="68"/>
        <v>0</v>
      </c>
      <c r="E418" s="34">
        <f t="shared" si="68"/>
        <v>0</v>
      </c>
      <c r="F418" s="34">
        <f t="shared" si="68"/>
        <v>0</v>
      </c>
      <c r="G418" s="34">
        <f t="shared" si="68"/>
        <v>0</v>
      </c>
      <c r="H418" s="34">
        <f t="shared" si="68"/>
        <v>0</v>
      </c>
      <c r="I418" s="34">
        <f t="shared" si="68"/>
        <v>0</v>
      </c>
      <c r="J418" s="34">
        <f t="shared" si="68"/>
        <v>0</v>
      </c>
      <c r="K418" s="34">
        <f t="shared" si="68"/>
        <v>0</v>
      </c>
      <c r="L418" s="34">
        <f t="shared" si="68"/>
        <v>0</v>
      </c>
      <c r="M418" s="34">
        <f t="shared" si="68"/>
        <v>0</v>
      </c>
      <c r="N418" s="34">
        <f t="shared" si="68"/>
        <v>0</v>
      </c>
      <c r="O418" s="34">
        <f t="shared" si="68"/>
        <v>0</v>
      </c>
      <c r="P418" s="34">
        <f t="shared" si="68"/>
        <v>0</v>
      </c>
      <c r="Q418" s="34">
        <f t="shared" si="68"/>
        <v>0</v>
      </c>
      <c r="R418" s="34">
        <f t="shared" si="68"/>
        <v>0</v>
      </c>
      <c r="S418" s="34">
        <f t="shared" si="68"/>
        <v>0</v>
      </c>
      <c r="T418" s="34">
        <f t="shared" si="68"/>
        <v>0</v>
      </c>
      <c r="U418" s="34">
        <f t="shared" si="68"/>
        <v>0</v>
      </c>
      <c r="V418" s="34">
        <f t="shared" si="68"/>
        <v>0</v>
      </c>
      <c r="W418" s="34">
        <f t="shared" si="68"/>
        <v>0</v>
      </c>
      <c r="X418" s="34">
        <f t="shared" si="68"/>
        <v>0</v>
      </c>
      <c r="Y418" s="34">
        <f t="shared" si="68"/>
        <v>0</v>
      </c>
      <c r="Z418" s="34">
        <f t="shared" si="68"/>
        <v>0</v>
      </c>
      <c r="AA418" s="34">
        <f t="shared" si="68"/>
        <v>0</v>
      </c>
      <c r="AB418" s="35"/>
      <c r="AC418" s="35"/>
      <c r="AD418" s="35"/>
      <c r="AE418" s="35"/>
      <c r="AF418" s="35"/>
      <c r="AG418" s="36"/>
      <c r="AH418" s="37"/>
      <c r="AI418" s="20"/>
    </row>
    <row r="419" spans="1:35" ht="13.5">
      <c r="A419" s="86"/>
      <c r="B419" s="38" t="s">
        <v>11</v>
      </c>
      <c r="C419" s="22">
        <f aca="true" t="shared" si="69" ref="C419:AA419">COUNTIF(C393:C417,"&gt;0")-COUNTIF(C393:C417,C391)</f>
        <v>0</v>
      </c>
      <c r="D419" s="22">
        <f t="shared" si="69"/>
        <v>0</v>
      </c>
      <c r="E419" s="22">
        <f t="shared" si="69"/>
        <v>0</v>
      </c>
      <c r="F419" s="22">
        <f t="shared" si="69"/>
        <v>0</v>
      </c>
      <c r="G419" s="22">
        <f t="shared" si="69"/>
        <v>0</v>
      </c>
      <c r="H419" s="22">
        <f t="shared" si="69"/>
        <v>0</v>
      </c>
      <c r="I419" s="22">
        <f t="shared" si="69"/>
        <v>0</v>
      </c>
      <c r="J419" s="22">
        <f t="shared" si="69"/>
        <v>0</v>
      </c>
      <c r="K419" s="22">
        <f t="shared" si="69"/>
        <v>0</v>
      </c>
      <c r="L419" s="22">
        <f t="shared" si="69"/>
        <v>0</v>
      </c>
      <c r="M419" s="22">
        <f t="shared" si="69"/>
        <v>0</v>
      </c>
      <c r="N419" s="22">
        <f t="shared" si="69"/>
        <v>0</v>
      </c>
      <c r="O419" s="22">
        <f t="shared" si="69"/>
        <v>0</v>
      </c>
      <c r="P419" s="22">
        <f t="shared" si="69"/>
        <v>0</v>
      </c>
      <c r="Q419" s="22">
        <f t="shared" si="69"/>
        <v>0</v>
      </c>
      <c r="R419" s="22">
        <f t="shared" si="69"/>
        <v>0</v>
      </c>
      <c r="S419" s="22">
        <f t="shared" si="69"/>
        <v>0</v>
      </c>
      <c r="T419" s="22">
        <f t="shared" si="69"/>
        <v>0</v>
      </c>
      <c r="U419" s="22">
        <f t="shared" si="69"/>
        <v>0</v>
      </c>
      <c r="V419" s="22">
        <f t="shared" si="69"/>
        <v>0</v>
      </c>
      <c r="W419" s="22">
        <f t="shared" si="69"/>
        <v>0</v>
      </c>
      <c r="X419" s="22">
        <f t="shared" si="69"/>
        <v>0</v>
      </c>
      <c r="Y419" s="22">
        <f t="shared" si="69"/>
        <v>0</v>
      </c>
      <c r="Z419" s="22">
        <f t="shared" si="69"/>
        <v>0</v>
      </c>
      <c r="AA419" s="22">
        <f t="shared" si="69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3.5">
      <c r="A420" s="86"/>
      <c r="B420" s="38" t="s">
        <v>12</v>
      </c>
      <c r="C420" s="22">
        <f aca="true" t="shared" si="70" ref="C420:AA420">COUNTIF(C393:C417,"0")</f>
        <v>0</v>
      </c>
      <c r="D420" s="22">
        <f t="shared" si="70"/>
        <v>0</v>
      </c>
      <c r="E420" s="22">
        <f t="shared" si="70"/>
        <v>0</v>
      </c>
      <c r="F420" s="22">
        <f t="shared" si="70"/>
        <v>0</v>
      </c>
      <c r="G420" s="22">
        <f t="shared" si="70"/>
        <v>0</v>
      </c>
      <c r="H420" s="22">
        <f t="shared" si="70"/>
        <v>0</v>
      </c>
      <c r="I420" s="22">
        <f t="shared" si="70"/>
        <v>0</v>
      </c>
      <c r="J420" s="22">
        <f t="shared" si="70"/>
        <v>0</v>
      </c>
      <c r="K420" s="22">
        <f t="shared" si="70"/>
        <v>0</v>
      </c>
      <c r="L420" s="22">
        <f t="shared" si="70"/>
        <v>0</v>
      </c>
      <c r="M420" s="22">
        <f t="shared" si="70"/>
        <v>0</v>
      </c>
      <c r="N420" s="22">
        <f t="shared" si="70"/>
        <v>0</v>
      </c>
      <c r="O420" s="22">
        <f t="shared" si="70"/>
        <v>0</v>
      </c>
      <c r="P420" s="22">
        <f t="shared" si="70"/>
        <v>0</v>
      </c>
      <c r="Q420" s="22">
        <f t="shared" si="70"/>
        <v>0</v>
      </c>
      <c r="R420" s="22">
        <f t="shared" si="70"/>
        <v>0</v>
      </c>
      <c r="S420" s="22">
        <f t="shared" si="70"/>
        <v>0</v>
      </c>
      <c r="T420" s="22">
        <f t="shared" si="70"/>
        <v>0</v>
      </c>
      <c r="U420" s="22">
        <f t="shared" si="70"/>
        <v>0</v>
      </c>
      <c r="V420" s="22">
        <f t="shared" si="70"/>
        <v>0</v>
      </c>
      <c r="W420" s="22">
        <f t="shared" si="70"/>
        <v>0</v>
      </c>
      <c r="X420" s="22">
        <f t="shared" si="70"/>
        <v>0</v>
      </c>
      <c r="Y420" s="22">
        <f t="shared" si="70"/>
        <v>0</v>
      </c>
      <c r="Z420" s="22">
        <f t="shared" si="70"/>
        <v>0</v>
      </c>
      <c r="AA420" s="22">
        <f t="shared" si="70"/>
        <v>0</v>
      </c>
      <c r="AB420" s="30"/>
      <c r="AC420" s="30"/>
      <c r="AD420" s="30"/>
      <c r="AE420" s="30"/>
      <c r="AF420" s="30"/>
      <c r="AG420" s="39"/>
      <c r="AH420" s="40"/>
      <c r="AI420" s="20"/>
    </row>
    <row r="421" spans="1:35" ht="14.25" thickBot="1">
      <c r="A421" s="87"/>
      <c r="B421" s="41" t="s">
        <v>13</v>
      </c>
      <c r="C421" s="42">
        <f aca="true" t="shared" si="71" ref="C421:AA421">COUNTIF(C393:C417,"x")</f>
        <v>0</v>
      </c>
      <c r="D421" s="42">
        <f t="shared" si="71"/>
        <v>0</v>
      </c>
      <c r="E421" s="42">
        <f t="shared" si="71"/>
        <v>0</v>
      </c>
      <c r="F421" s="42">
        <f t="shared" si="71"/>
        <v>0</v>
      </c>
      <c r="G421" s="42">
        <f t="shared" si="71"/>
        <v>0</v>
      </c>
      <c r="H421" s="42">
        <f t="shared" si="71"/>
        <v>0</v>
      </c>
      <c r="I421" s="42">
        <f t="shared" si="71"/>
        <v>0</v>
      </c>
      <c r="J421" s="42">
        <f t="shared" si="71"/>
        <v>0</v>
      </c>
      <c r="K421" s="42">
        <f t="shared" si="71"/>
        <v>0</v>
      </c>
      <c r="L421" s="42">
        <f t="shared" si="71"/>
        <v>0</v>
      </c>
      <c r="M421" s="42">
        <f t="shared" si="71"/>
        <v>0</v>
      </c>
      <c r="N421" s="42">
        <f t="shared" si="71"/>
        <v>0</v>
      </c>
      <c r="O421" s="42">
        <f t="shared" si="71"/>
        <v>0</v>
      </c>
      <c r="P421" s="42">
        <f t="shared" si="71"/>
        <v>0</v>
      </c>
      <c r="Q421" s="42">
        <f t="shared" si="71"/>
        <v>0</v>
      </c>
      <c r="R421" s="42">
        <f t="shared" si="71"/>
        <v>0</v>
      </c>
      <c r="S421" s="42">
        <f t="shared" si="71"/>
        <v>0</v>
      </c>
      <c r="T421" s="42">
        <f t="shared" si="71"/>
        <v>0</v>
      </c>
      <c r="U421" s="42">
        <f t="shared" si="71"/>
        <v>0</v>
      </c>
      <c r="V421" s="42">
        <f t="shared" si="71"/>
        <v>0</v>
      </c>
      <c r="W421" s="42">
        <f t="shared" si="71"/>
        <v>0</v>
      </c>
      <c r="X421" s="42">
        <f t="shared" si="71"/>
        <v>0</v>
      </c>
      <c r="Y421" s="42">
        <f t="shared" si="71"/>
        <v>0</v>
      </c>
      <c r="Z421" s="42">
        <f t="shared" si="71"/>
        <v>0</v>
      </c>
      <c r="AA421" s="42">
        <f t="shared" si="71"/>
        <v>0</v>
      </c>
      <c r="AB421" s="43"/>
      <c r="AC421" s="43"/>
      <c r="AD421" s="43"/>
      <c r="AE421" s="43"/>
      <c r="AF421" s="43"/>
      <c r="AG421" s="44"/>
      <c r="AH421" s="45"/>
      <c r="AI421" s="20"/>
    </row>
    <row r="422" ht="13.5" thickTop="1"/>
    <row r="424" spans="1:36" ht="18">
      <c r="A424" s="88" t="str">
        <f>P387</f>
        <v>Teste de Matemática                6 º Ano             Turma A             Data</v>
      </c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71"/>
      <c r="AJ424" s="71"/>
    </row>
    <row r="426" spans="1:34" ht="18">
      <c r="A426" s="79" t="s">
        <v>18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</row>
    <row r="429" spans="2:5" ht="12.75">
      <c r="B429" s="57"/>
      <c r="C429" s="58"/>
      <c r="D429" s="58"/>
      <c r="E429" s="59"/>
    </row>
    <row r="430" spans="2:5" ht="12.75">
      <c r="B430" s="77" t="s">
        <v>20</v>
      </c>
      <c r="C430" s="78"/>
      <c r="D430" s="52"/>
      <c r="E430" s="54">
        <f>COUNTA(B393:B417)</f>
        <v>20</v>
      </c>
    </row>
    <row r="431" spans="2:5" ht="12.75">
      <c r="B431" s="55"/>
      <c r="C431" s="51"/>
      <c r="D431" s="51"/>
      <c r="E431" s="56"/>
    </row>
    <row r="432" spans="2:5" ht="12.75">
      <c r="B432" s="53" t="s">
        <v>19</v>
      </c>
      <c r="C432" s="52"/>
      <c r="D432" s="52"/>
      <c r="E432" s="54">
        <f>25-COUNTIF(AB393:AB417,"")</f>
        <v>0</v>
      </c>
    </row>
    <row r="433" spans="2:5" ht="12.75">
      <c r="B433" s="55"/>
      <c r="C433" s="51"/>
      <c r="D433" s="51"/>
      <c r="E433" s="56"/>
    </row>
    <row r="434" spans="2:5" ht="12.75">
      <c r="B434" s="53" t="s">
        <v>21</v>
      </c>
      <c r="C434" s="52" t="s">
        <v>15</v>
      </c>
      <c r="D434" s="52"/>
      <c r="E434" s="54" t="e">
        <f>AVERAGE(AG393:AG417)</f>
        <v>#DIV/0!</v>
      </c>
    </row>
    <row r="435" spans="2:5" ht="12.75">
      <c r="B435" s="55"/>
      <c r="C435" s="51"/>
      <c r="D435" s="51"/>
      <c r="E435" s="56"/>
    </row>
    <row r="436" spans="2:5" ht="12.75">
      <c r="B436" s="53" t="s">
        <v>22</v>
      </c>
      <c r="C436" s="52" t="s">
        <v>15</v>
      </c>
      <c r="D436" s="52"/>
      <c r="E436" s="54" t="e">
        <f>MODE(AG393:AG417)</f>
        <v>#N/A</v>
      </c>
    </row>
    <row r="437" spans="2:5" ht="12.75">
      <c r="B437" s="55"/>
      <c r="C437" s="51"/>
      <c r="D437" s="51"/>
      <c r="E437" s="56"/>
    </row>
    <row r="438" spans="2:5" ht="12.75">
      <c r="B438" s="53" t="s">
        <v>23</v>
      </c>
      <c r="C438" s="52" t="s">
        <v>15</v>
      </c>
      <c r="D438" s="52"/>
      <c r="E438" s="54">
        <f>MAX(AG393:AG417)</f>
        <v>0</v>
      </c>
    </row>
    <row r="439" spans="2:5" ht="12.75">
      <c r="B439" s="55"/>
      <c r="C439" s="51"/>
      <c r="D439" s="51"/>
      <c r="E439" s="56"/>
    </row>
    <row r="440" spans="2:5" ht="12.75">
      <c r="B440" s="53" t="s">
        <v>24</v>
      </c>
      <c r="C440" s="52" t="s">
        <v>15</v>
      </c>
      <c r="D440" s="52"/>
      <c r="E440" s="54">
        <f>MIN(AG393:AG417)</f>
        <v>0</v>
      </c>
    </row>
    <row r="441" spans="2:5" ht="12.75">
      <c r="B441" s="55"/>
      <c r="C441" s="51"/>
      <c r="D441" s="51"/>
      <c r="E441" s="56"/>
    </row>
    <row r="442" spans="2:5" ht="12.75">
      <c r="B442" s="53" t="s">
        <v>25</v>
      </c>
      <c r="C442" s="52"/>
      <c r="D442" s="52"/>
      <c r="E442" s="54">
        <f>COUNTIF(AG393:AG417,"&gt;=50")</f>
        <v>0</v>
      </c>
    </row>
    <row r="443" spans="2:5" ht="12.75">
      <c r="B443" s="55"/>
      <c r="C443" s="51"/>
      <c r="D443" s="51"/>
      <c r="E443" s="56"/>
    </row>
    <row r="444" spans="2:5" ht="12.75">
      <c r="B444" s="53" t="s">
        <v>26</v>
      </c>
      <c r="C444" s="52"/>
      <c r="D444" s="52"/>
      <c r="E444" s="54">
        <f>COUNTIF(AG393:AG417,"&lt;50")</f>
        <v>0</v>
      </c>
    </row>
    <row r="445" spans="2:5" ht="12.75">
      <c r="B445" s="55"/>
      <c r="C445" s="51"/>
      <c r="D445" s="51"/>
      <c r="E445" s="56"/>
    </row>
    <row r="446" spans="2:5" ht="12.75">
      <c r="B446" s="53" t="s">
        <v>33</v>
      </c>
      <c r="C446" s="69">
        <f>COUNTIF(AH393:AH417,"Excelente")</f>
        <v>0</v>
      </c>
      <c r="D446" s="67" t="e">
        <f>ROUND((C446/E432*100),1)</f>
        <v>#DIV/0!</v>
      </c>
      <c r="E446" s="65" t="s">
        <v>15</v>
      </c>
    </row>
    <row r="447" spans="2:5" ht="12.75">
      <c r="B447" s="55"/>
      <c r="C447" s="70"/>
      <c r="D447" s="68"/>
      <c r="E447" s="66"/>
    </row>
    <row r="448" spans="2:5" ht="12.75">
      <c r="B448" s="53" t="s">
        <v>32</v>
      </c>
      <c r="C448" s="69">
        <f>COUNTIF(AH393:AH417,"Sat. Bem")</f>
        <v>0</v>
      </c>
      <c r="D448" s="67" t="e">
        <f>ROUND((C448/E432*100),1)</f>
        <v>#DIV/0!</v>
      </c>
      <c r="E448" s="65" t="s">
        <v>15</v>
      </c>
    </row>
    <row r="449" spans="2:5" ht="12.75">
      <c r="B449" s="55"/>
      <c r="C449" s="70"/>
      <c r="D449" s="68"/>
      <c r="E449" s="66"/>
    </row>
    <row r="450" spans="2:5" ht="12.75">
      <c r="B450" s="53" t="s">
        <v>31</v>
      </c>
      <c r="C450" s="69">
        <f>COUNTIF(AH393:AH417,"Satisfaz")</f>
        <v>0</v>
      </c>
      <c r="D450" s="67" t="e">
        <f>ROUND((C450/E432*100),1)</f>
        <v>#DIV/0!</v>
      </c>
      <c r="E450" s="65" t="s">
        <v>15</v>
      </c>
    </row>
    <row r="451" spans="2:5" ht="12.75">
      <c r="B451" s="55"/>
      <c r="C451" s="70"/>
      <c r="D451" s="68"/>
      <c r="E451" s="66"/>
    </row>
    <row r="452" spans="2:5" ht="12.75">
      <c r="B452" s="53" t="s">
        <v>30</v>
      </c>
      <c r="C452" s="69">
        <f>COUNTIF(AH393:AH417,"Sat. Pouco")</f>
        <v>0</v>
      </c>
      <c r="D452" s="67" t="e">
        <f>ROUND((C452/E432*100),1)</f>
        <v>#DIV/0!</v>
      </c>
      <c r="E452" s="65" t="s">
        <v>15</v>
      </c>
    </row>
    <row r="453" spans="2:5" ht="12.75">
      <c r="B453" s="55"/>
      <c r="C453" s="70"/>
      <c r="D453" s="68"/>
      <c r="E453" s="66"/>
    </row>
    <row r="454" spans="2:5" ht="12.75">
      <c r="B454" s="53" t="s">
        <v>29</v>
      </c>
      <c r="C454" s="69">
        <f>COUNTIF(AH393:AH417,"Não Sat.")</f>
        <v>0</v>
      </c>
      <c r="D454" s="67" t="e">
        <f>ROUND((C454/E432*100),1)</f>
        <v>#DIV/0!</v>
      </c>
      <c r="E454" s="65" t="s">
        <v>15</v>
      </c>
    </row>
    <row r="455" spans="2:5" ht="12.75">
      <c r="B455" s="55"/>
      <c r="C455" s="70"/>
      <c r="D455" s="68"/>
      <c r="E455" s="66"/>
    </row>
    <row r="456" spans="2:5" ht="12.75">
      <c r="B456" s="53" t="s">
        <v>28</v>
      </c>
      <c r="C456" s="69">
        <f>COUNTIF(AH393:AH417,"M. Fraco")</f>
        <v>0</v>
      </c>
      <c r="D456" s="67" t="e">
        <f>ROUND((C456/E432*100),1)</f>
        <v>#DIV/0!</v>
      </c>
      <c r="E456" s="65" t="s">
        <v>15</v>
      </c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1"/>
      <c r="C459" s="46"/>
      <c r="D459" s="46"/>
      <c r="E459" s="62"/>
    </row>
    <row r="460" spans="2:5" ht="12.75">
      <c r="B460" s="63"/>
      <c r="C460" s="47"/>
      <c r="D460" s="47"/>
      <c r="E460" s="64"/>
    </row>
  </sheetData>
  <mergeCells count="42">
    <mergeCell ref="A426:AH426"/>
    <mergeCell ref="B430:C430"/>
    <mergeCell ref="AC390:AF390"/>
    <mergeCell ref="AG390:AH390"/>
    <mergeCell ref="A418:A421"/>
    <mergeCell ref="A424:AH424"/>
    <mergeCell ref="A347:AH347"/>
    <mergeCell ref="A349:AH349"/>
    <mergeCell ref="B353:C353"/>
    <mergeCell ref="C387:M387"/>
    <mergeCell ref="C310:M310"/>
    <mergeCell ref="AC313:AF313"/>
    <mergeCell ref="AG313:AH313"/>
    <mergeCell ref="A341:A344"/>
    <mergeCell ref="A264:A267"/>
    <mergeCell ref="A270:AH270"/>
    <mergeCell ref="A272:AH272"/>
    <mergeCell ref="B276:C276"/>
    <mergeCell ref="A195:AH195"/>
    <mergeCell ref="B199:C199"/>
    <mergeCell ref="C233:M233"/>
    <mergeCell ref="AC236:AF236"/>
    <mergeCell ref="AG236:AH236"/>
    <mergeCell ref="AC159:AF159"/>
    <mergeCell ref="AG159:AH159"/>
    <mergeCell ref="A187:A190"/>
    <mergeCell ref="A193:AH193"/>
    <mergeCell ref="A116:AH116"/>
    <mergeCell ref="A118:AH118"/>
    <mergeCell ref="B122:C122"/>
    <mergeCell ref="C156:M156"/>
    <mergeCell ref="C79:M79"/>
    <mergeCell ref="AC82:AF82"/>
    <mergeCell ref="AG82:AH82"/>
    <mergeCell ref="A110:A113"/>
    <mergeCell ref="C2:M2"/>
    <mergeCell ref="B45:C45"/>
    <mergeCell ref="A41:AH41"/>
    <mergeCell ref="AG5:AH5"/>
    <mergeCell ref="AC5:AF5"/>
    <mergeCell ref="A33:A36"/>
    <mergeCell ref="A39:AH39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60"/>
  <sheetViews>
    <sheetView zoomScale="75" zoomScaleNormal="75" workbookViewId="0" topLeftCell="A420">
      <selection activeCell="AJ11" sqref="AJ11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0"/>
      <c r="B2" s="60"/>
      <c r="C2" s="76" t="s">
        <v>27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60"/>
      <c r="O2" s="60"/>
      <c r="P2" s="60" t="s">
        <v>75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4" ht="12.75" customHeight="1" thickBot="1"/>
    <row r="5" spans="1:35" s="3" customFormat="1" ht="12.75" customHeight="1" thickTop="1">
      <c r="A5" s="9"/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3" t="s">
        <v>1</v>
      </c>
      <c r="AC5" s="83" t="s">
        <v>2</v>
      </c>
      <c r="AD5" s="84"/>
      <c r="AE5" s="84"/>
      <c r="AF5" s="85"/>
      <c r="AG5" s="81" t="s">
        <v>14</v>
      </c>
      <c r="AH5" s="82"/>
      <c r="AI5" s="19"/>
    </row>
    <row r="6" spans="1:35" ht="26.25">
      <c r="A6" s="10"/>
      <c r="B6" s="15" t="s">
        <v>17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4">
        <f>SUM(C6:AA6)</f>
        <v>0</v>
      </c>
      <c r="AC6" s="29" t="s">
        <v>3</v>
      </c>
      <c r="AD6" s="29" t="s">
        <v>4</v>
      </c>
      <c r="AE6" s="29" t="s">
        <v>5</v>
      </c>
      <c r="AF6" s="29" t="s">
        <v>6</v>
      </c>
      <c r="AG6" s="8" t="s">
        <v>15</v>
      </c>
      <c r="AH6" s="18" t="s">
        <v>16</v>
      </c>
      <c r="AI6" s="20"/>
    </row>
    <row r="7" spans="1:35" ht="12.75">
      <c r="A7" s="16" t="s">
        <v>7</v>
      </c>
      <c r="B7" s="17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5"/>
      <c r="AC7" s="31"/>
      <c r="AD7" s="31"/>
      <c r="AE7" s="31"/>
      <c r="AF7" s="32"/>
      <c r="AG7" s="13"/>
      <c r="AH7" s="12"/>
      <c r="AI7" s="20"/>
    </row>
    <row r="8" spans="1:35" ht="13.5">
      <c r="A8" s="11">
        <v>1</v>
      </c>
      <c r="B8" s="75" t="s">
        <v>55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aca="true" t="shared" si="0" ref="AB8:AB32">IF(AI8&lt;&gt;0,SUM(C8:AA8),"")</f>
      </c>
      <c r="AC8" s="30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0</v>
      </c>
      <c r="AD8" s="30">
        <f aca="true" t="shared" si="2" ref="AD8:AD32">COUNTA(C8:AA8)-AC8-AE8-AF8</f>
        <v>0</v>
      </c>
      <c r="AE8" s="30">
        <f aca="true" t="shared" si="3" ref="AE8:AE32">COUNTIF(C8:AA8,"0")</f>
        <v>0</v>
      </c>
      <c r="AF8" s="30">
        <f aca="true" t="shared" si="4" ref="AF8:AF32">COUNTIF(C8:AA8,"X")</f>
        <v>0</v>
      </c>
      <c r="AG8" s="21">
        <f aca="true" t="shared" si="5" ref="AG8:AG32">IF(AB8&lt;&gt;"",ROUND((AB8*100)/AB$6,0),"")</f>
      </c>
      <c r="AH8" s="14">
        <f aca="true" t="shared" si="6" ref="AH8:AH32">IF(AG8&lt;&gt;"",IF(AG8&gt;89,"Excelente",IF(AG8&gt;74,"Sat. Bem",IF(AG8&gt;55,"Satisfaz",IF(AG8&gt;49,"Sat. Pouco",IF(AG8&gt;20,"Não Sat.",IF(AG8&gt;=0,"M. Fraco","")))))),"")</f>
      </c>
      <c r="AI8" s="20">
        <f aca="true" t="shared" si="7" ref="AI8:AI32">COUNTA(C8:AA8)</f>
        <v>0</v>
      </c>
    </row>
    <row r="9" spans="1:35" ht="13.5">
      <c r="A9" s="11">
        <v>2</v>
      </c>
      <c r="B9" s="75" t="s">
        <v>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3</v>
      </c>
      <c r="B10" s="75" t="s">
        <v>57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4</v>
      </c>
      <c r="B11" s="75" t="s">
        <v>58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5</v>
      </c>
      <c r="B12" s="75" t="s">
        <v>59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6</v>
      </c>
      <c r="B13" s="75" t="s">
        <v>60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7</v>
      </c>
      <c r="B14" s="75" t="s">
        <v>61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8</v>
      </c>
      <c r="B15" s="75" t="s">
        <v>62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9</v>
      </c>
      <c r="B16" s="75" t="s">
        <v>63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10</v>
      </c>
      <c r="B17" s="75" t="s">
        <v>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11</v>
      </c>
      <c r="B18" s="75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12</v>
      </c>
      <c r="B19" s="75" t="s">
        <v>66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13</v>
      </c>
      <c r="B20" s="75" t="s">
        <v>67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14</v>
      </c>
      <c r="B21" s="75" t="s">
        <v>68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15</v>
      </c>
      <c r="B22" s="75" t="s">
        <v>69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16</v>
      </c>
      <c r="B23" s="75" t="s">
        <v>71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17</v>
      </c>
      <c r="B24" s="75" t="s">
        <v>70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18</v>
      </c>
      <c r="B25" s="75" t="s">
        <v>72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6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19</v>
      </c>
      <c r="B26" s="72" t="s">
        <v>73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20</v>
      </c>
      <c r="B27" s="72" t="s">
        <v>74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21</v>
      </c>
      <c r="B28" s="7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22</v>
      </c>
      <c r="B29" s="7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23</v>
      </c>
      <c r="B30" s="7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24</v>
      </c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11">
        <v>25</v>
      </c>
      <c r="B32" s="7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>
        <f t="shared" si="0"/>
      </c>
      <c r="AC32" s="30">
        <f t="shared" si="1"/>
        <v>0</v>
      </c>
      <c r="AD32" s="30">
        <f t="shared" si="2"/>
        <v>0</v>
      </c>
      <c r="AE32" s="30">
        <f t="shared" si="3"/>
        <v>0</v>
      </c>
      <c r="AF32" s="30">
        <f t="shared" si="4"/>
        <v>0</v>
      </c>
      <c r="AG32" s="21">
        <f t="shared" si="5"/>
      </c>
      <c r="AH32" s="14">
        <f t="shared" si="6"/>
      </c>
      <c r="AI32" s="20">
        <f t="shared" si="7"/>
        <v>0</v>
      </c>
    </row>
    <row r="33" spans="1:35" ht="13.5">
      <c r="A33" s="86" t="s">
        <v>9</v>
      </c>
      <c r="B33" s="33" t="s">
        <v>10</v>
      </c>
      <c r="C33" s="34">
        <f aca="true" t="shared" si="8" ref="C33:AA33">COUNTIF(C8:C32,C6)</f>
        <v>0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0</v>
      </c>
      <c r="H33" s="34">
        <f t="shared" si="8"/>
        <v>0</v>
      </c>
      <c r="I33" s="34">
        <f t="shared" si="8"/>
        <v>0</v>
      </c>
      <c r="J33" s="34">
        <f t="shared" si="8"/>
        <v>0</v>
      </c>
      <c r="K33" s="34">
        <f t="shared" si="8"/>
        <v>0</v>
      </c>
      <c r="L33" s="34">
        <f t="shared" si="8"/>
        <v>0</v>
      </c>
      <c r="M33" s="34">
        <f t="shared" si="8"/>
        <v>0</v>
      </c>
      <c r="N33" s="34">
        <f t="shared" si="8"/>
        <v>0</v>
      </c>
      <c r="O33" s="34">
        <f t="shared" si="8"/>
        <v>0</v>
      </c>
      <c r="P33" s="34">
        <f t="shared" si="8"/>
        <v>0</v>
      </c>
      <c r="Q33" s="34">
        <f t="shared" si="8"/>
        <v>0</v>
      </c>
      <c r="R33" s="34">
        <f t="shared" si="8"/>
        <v>0</v>
      </c>
      <c r="S33" s="34">
        <f t="shared" si="8"/>
        <v>0</v>
      </c>
      <c r="T33" s="34">
        <f t="shared" si="8"/>
        <v>0</v>
      </c>
      <c r="U33" s="34">
        <f t="shared" si="8"/>
        <v>0</v>
      </c>
      <c r="V33" s="34">
        <f t="shared" si="8"/>
        <v>0</v>
      </c>
      <c r="W33" s="34">
        <f t="shared" si="8"/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5"/>
      <c r="AC33" s="35"/>
      <c r="AD33" s="35"/>
      <c r="AE33" s="35"/>
      <c r="AF33" s="35"/>
      <c r="AG33" s="36"/>
      <c r="AH33" s="37"/>
      <c r="AI33" s="20"/>
    </row>
    <row r="34" spans="1:35" ht="13.5">
      <c r="A34" s="86"/>
      <c r="B34" s="38" t="s">
        <v>11</v>
      </c>
      <c r="C34" s="22">
        <f aca="true" t="shared" si="9" ref="C34:AA34">COUNTIF(C8:C32,"&gt;0")-COUNTIF(C8:C32,C6)</f>
        <v>0</v>
      </c>
      <c r="D34" s="22">
        <f t="shared" si="9"/>
        <v>0</v>
      </c>
      <c r="E34" s="22">
        <f t="shared" si="9"/>
        <v>0</v>
      </c>
      <c r="F34" s="22">
        <f t="shared" si="9"/>
        <v>0</v>
      </c>
      <c r="G34" s="22">
        <f t="shared" si="9"/>
        <v>0</v>
      </c>
      <c r="H34" s="22">
        <f t="shared" si="9"/>
        <v>0</v>
      </c>
      <c r="I34" s="22">
        <f t="shared" si="9"/>
        <v>0</v>
      </c>
      <c r="J34" s="22">
        <f t="shared" si="9"/>
        <v>0</v>
      </c>
      <c r="K34" s="22">
        <f t="shared" si="9"/>
        <v>0</v>
      </c>
      <c r="L34" s="22">
        <f t="shared" si="9"/>
        <v>0</v>
      </c>
      <c r="M34" s="22">
        <f t="shared" si="9"/>
        <v>0</v>
      </c>
      <c r="N34" s="22">
        <f t="shared" si="9"/>
        <v>0</v>
      </c>
      <c r="O34" s="22">
        <f t="shared" si="9"/>
        <v>0</v>
      </c>
      <c r="P34" s="22">
        <f t="shared" si="9"/>
        <v>0</v>
      </c>
      <c r="Q34" s="22">
        <f t="shared" si="9"/>
        <v>0</v>
      </c>
      <c r="R34" s="22">
        <f t="shared" si="9"/>
        <v>0</v>
      </c>
      <c r="S34" s="22">
        <f t="shared" si="9"/>
        <v>0</v>
      </c>
      <c r="T34" s="22">
        <f t="shared" si="9"/>
        <v>0</v>
      </c>
      <c r="U34" s="22">
        <f t="shared" si="9"/>
        <v>0</v>
      </c>
      <c r="V34" s="22">
        <f t="shared" si="9"/>
        <v>0</v>
      </c>
      <c r="W34" s="22">
        <f t="shared" si="9"/>
        <v>0</v>
      </c>
      <c r="X34" s="22">
        <f t="shared" si="9"/>
        <v>0</v>
      </c>
      <c r="Y34" s="22">
        <f t="shared" si="9"/>
        <v>0</v>
      </c>
      <c r="Z34" s="22">
        <f t="shared" si="9"/>
        <v>0</v>
      </c>
      <c r="AA34" s="22">
        <f t="shared" si="9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3.5">
      <c r="A35" s="86"/>
      <c r="B35" s="38" t="s">
        <v>12</v>
      </c>
      <c r="C35" s="22">
        <f aca="true" t="shared" si="10" ref="C35:AA35">COUNTIF(C8:C32,"0")</f>
        <v>0</v>
      </c>
      <c r="D35" s="22">
        <f t="shared" si="10"/>
        <v>0</v>
      </c>
      <c r="E35" s="22">
        <f t="shared" si="10"/>
        <v>0</v>
      </c>
      <c r="F35" s="22">
        <f t="shared" si="10"/>
        <v>0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22">
        <f t="shared" si="10"/>
        <v>0</v>
      </c>
      <c r="P35" s="22">
        <f t="shared" si="10"/>
        <v>0</v>
      </c>
      <c r="Q35" s="22">
        <f t="shared" si="10"/>
        <v>0</v>
      </c>
      <c r="R35" s="22">
        <f t="shared" si="10"/>
        <v>0</v>
      </c>
      <c r="S35" s="22">
        <f t="shared" si="10"/>
        <v>0</v>
      </c>
      <c r="T35" s="22">
        <f t="shared" si="10"/>
        <v>0</v>
      </c>
      <c r="U35" s="22">
        <f t="shared" si="10"/>
        <v>0</v>
      </c>
      <c r="V35" s="22">
        <f t="shared" si="10"/>
        <v>0</v>
      </c>
      <c r="W35" s="22">
        <f t="shared" si="10"/>
        <v>0</v>
      </c>
      <c r="X35" s="22">
        <f t="shared" si="10"/>
        <v>0</v>
      </c>
      <c r="Y35" s="22">
        <f t="shared" si="10"/>
        <v>0</v>
      </c>
      <c r="Z35" s="22">
        <f t="shared" si="10"/>
        <v>0</v>
      </c>
      <c r="AA35" s="22">
        <f t="shared" si="10"/>
        <v>0</v>
      </c>
      <c r="AB35" s="30"/>
      <c r="AC35" s="30"/>
      <c r="AD35" s="30"/>
      <c r="AE35" s="30"/>
      <c r="AF35" s="30"/>
      <c r="AG35" s="39"/>
      <c r="AH35" s="40"/>
      <c r="AI35" s="20"/>
    </row>
    <row r="36" spans="1:35" ht="14.25" thickBot="1">
      <c r="A36" s="87"/>
      <c r="B36" s="41" t="s">
        <v>13</v>
      </c>
      <c r="C36" s="42">
        <f aca="true" t="shared" si="11" ref="C36:AA36">COUNTIF(C8:C32,"x")</f>
        <v>0</v>
      </c>
      <c r="D36" s="42">
        <f t="shared" si="11"/>
        <v>0</v>
      </c>
      <c r="E36" s="42">
        <f t="shared" si="11"/>
        <v>0</v>
      </c>
      <c r="F36" s="42">
        <f t="shared" si="11"/>
        <v>0</v>
      </c>
      <c r="G36" s="42">
        <f t="shared" si="11"/>
        <v>0</v>
      </c>
      <c r="H36" s="42">
        <f t="shared" si="11"/>
        <v>0</v>
      </c>
      <c r="I36" s="42">
        <f t="shared" si="11"/>
        <v>0</v>
      </c>
      <c r="J36" s="42">
        <f t="shared" si="11"/>
        <v>0</v>
      </c>
      <c r="K36" s="42">
        <f t="shared" si="11"/>
        <v>0</v>
      </c>
      <c r="L36" s="42">
        <f t="shared" si="11"/>
        <v>0</v>
      </c>
      <c r="M36" s="42">
        <f t="shared" si="11"/>
        <v>0</v>
      </c>
      <c r="N36" s="42">
        <f t="shared" si="11"/>
        <v>0</v>
      </c>
      <c r="O36" s="42">
        <f t="shared" si="11"/>
        <v>0</v>
      </c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 t="shared" si="11"/>
        <v>0</v>
      </c>
      <c r="U36" s="42">
        <f t="shared" si="11"/>
        <v>0</v>
      </c>
      <c r="V36" s="42">
        <f t="shared" si="11"/>
        <v>0</v>
      </c>
      <c r="W36" s="42">
        <f t="shared" si="11"/>
        <v>0</v>
      </c>
      <c r="X36" s="42">
        <f t="shared" si="11"/>
        <v>0</v>
      </c>
      <c r="Y36" s="42">
        <f t="shared" si="11"/>
        <v>0</v>
      </c>
      <c r="Z36" s="42">
        <f t="shared" si="11"/>
        <v>0</v>
      </c>
      <c r="AA36" s="42">
        <f t="shared" si="11"/>
        <v>0</v>
      </c>
      <c r="AB36" s="43"/>
      <c r="AC36" s="43"/>
      <c r="AD36" s="43"/>
      <c r="AE36" s="43"/>
      <c r="AF36" s="43"/>
      <c r="AG36" s="44"/>
      <c r="AH36" s="45"/>
      <c r="AI36" s="20"/>
    </row>
    <row r="37" ht="13.5" thickTop="1"/>
    <row r="40" spans="1:34" s="71" customFormat="1" ht="18">
      <c r="A40" s="88" t="str">
        <f>P2</f>
        <v>Teste de Matemática                6 º Ano             Turma B             Data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2" spans="1:34" ht="18">
      <c r="A42" s="79" t="s">
        <v>18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</row>
    <row r="45" spans="2:5" ht="12.75">
      <c r="B45" s="57"/>
      <c r="C45" s="58"/>
      <c r="D45" s="58"/>
      <c r="E45" s="59"/>
    </row>
    <row r="46" spans="2:5" ht="12.75">
      <c r="B46" s="77" t="s">
        <v>20</v>
      </c>
      <c r="C46" s="78"/>
      <c r="D46" s="52"/>
      <c r="E46" s="54">
        <f>COUNTA(B8:B32)</f>
        <v>20</v>
      </c>
    </row>
    <row r="47" spans="2:5" ht="12.75">
      <c r="B47" s="55"/>
      <c r="C47" s="51"/>
      <c r="D47" s="51"/>
      <c r="E47" s="56"/>
    </row>
    <row r="48" spans="2:5" ht="12.75">
      <c r="B48" s="53" t="s">
        <v>19</v>
      </c>
      <c r="C48" s="52"/>
      <c r="D48" s="52"/>
      <c r="E48" s="54">
        <f>25-COUNTIF(AB8:AB32,"")</f>
        <v>0</v>
      </c>
    </row>
    <row r="49" spans="2:5" ht="12.75">
      <c r="B49" s="55"/>
      <c r="C49" s="51"/>
      <c r="D49" s="51"/>
      <c r="E49" s="56"/>
    </row>
    <row r="50" spans="2:5" ht="12.75">
      <c r="B50" s="53" t="s">
        <v>21</v>
      </c>
      <c r="C50" s="52" t="s">
        <v>15</v>
      </c>
      <c r="D50" s="52"/>
      <c r="E50" s="54" t="e">
        <f>AVERAGE(AG8:AG32)</f>
        <v>#DIV/0!</v>
      </c>
    </row>
    <row r="51" spans="2:5" ht="12.75">
      <c r="B51" s="55"/>
      <c r="C51" s="51"/>
      <c r="D51" s="51"/>
      <c r="E51" s="56"/>
    </row>
    <row r="52" spans="2:5" ht="12.75">
      <c r="B52" s="53" t="s">
        <v>22</v>
      </c>
      <c r="C52" s="52" t="s">
        <v>15</v>
      </c>
      <c r="D52" s="52"/>
      <c r="E52" s="54" t="e">
        <f>MODE(AG8:AG32)</f>
        <v>#N/A</v>
      </c>
    </row>
    <row r="53" spans="2:5" ht="12.75">
      <c r="B53" s="55"/>
      <c r="C53" s="51"/>
      <c r="D53" s="51"/>
      <c r="E53" s="56"/>
    </row>
    <row r="54" spans="2:5" ht="12.75">
      <c r="B54" s="53" t="s">
        <v>23</v>
      </c>
      <c r="C54" s="52" t="s">
        <v>15</v>
      </c>
      <c r="D54" s="52"/>
      <c r="E54" s="54">
        <f>MAX(AG8:AG32)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24</v>
      </c>
      <c r="C56" s="52" t="s">
        <v>15</v>
      </c>
      <c r="D56" s="52"/>
      <c r="E56" s="54">
        <f>MIN(AG8:AG32)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25</v>
      </c>
      <c r="C58" s="52"/>
      <c r="D58" s="52"/>
      <c r="E58" s="54">
        <f>COUNTIF(AG8:AG32,"&gt;=50")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26</v>
      </c>
      <c r="C60" s="52"/>
      <c r="D60" s="52"/>
      <c r="E60" s="54">
        <f>COUNTIF(AG8:AG32,"&lt;50")</f>
        <v>0</v>
      </c>
    </row>
    <row r="61" spans="2:5" ht="12.75">
      <c r="B61" s="55"/>
      <c r="C61" s="51"/>
      <c r="D61" s="51"/>
      <c r="E61" s="56"/>
    </row>
    <row r="62" spans="2:5" ht="12.75">
      <c r="B62" s="53" t="s">
        <v>33</v>
      </c>
      <c r="C62" s="69">
        <f>COUNTIF(AH8:AH32,"Excelente")</f>
        <v>0</v>
      </c>
      <c r="D62" s="67" t="e">
        <f>ROUND((C62/E48*100),1)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32</v>
      </c>
      <c r="C64" s="69">
        <f>COUNTIF(AH8:AH32,"Sat. Bem")</f>
        <v>0</v>
      </c>
      <c r="D64" s="67" t="e">
        <f>ROUND((C64/E48*100),1)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31</v>
      </c>
      <c r="C66" s="69">
        <f>COUNTIF(AH8:AH32,"Satisfaz")</f>
        <v>0</v>
      </c>
      <c r="D66" s="67" t="e">
        <f>ROUND((C66/E48*100),1)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30</v>
      </c>
      <c r="C68" s="69">
        <f>COUNTIF(AH8:AH32,"Sat. Pouco")</f>
        <v>0</v>
      </c>
      <c r="D68" s="67" t="e">
        <f>ROUND((C68/E48*100),1)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29</v>
      </c>
      <c r="C70" s="69">
        <f>COUNTIF(AH8:AH32,"Não Sat.")</f>
        <v>0</v>
      </c>
      <c r="D70" s="67" t="e">
        <f>ROUND((C70/E48*100),1)</f>
        <v>#DIV/0!</v>
      </c>
      <c r="E70" s="65" t="s">
        <v>15</v>
      </c>
    </row>
    <row r="71" spans="2:5" ht="12.75">
      <c r="B71" s="55"/>
      <c r="C71" s="70"/>
      <c r="D71" s="68"/>
      <c r="E71" s="66"/>
    </row>
    <row r="72" spans="2:5" ht="12.75">
      <c r="B72" s="53" t="s">
        <v>28</v>
      </c>
      <c r="C72" s="69">
        <f>COUNTIF(AH8:AH32,"M. Fraco")</f>
        <v>0</v>
      </c>
      <c r="D72" s="67" t="e">
        <f>ROUND((C72/E48*100),1)</f>
        <v>#DIV/0!</v>
      </c>
      <c r="E72" s="65" t="s">
        <v>15</v>
      </c>
    </row>
    <row r="73" spans="2:5" ht="12.75">
      <c r="B73" s="61"/>
      <c r="C73" s="46"/>
      <c r="D73" s="46"/>
      <c r="E73" s="62"/>
    </row>
    <row r="74" spans="2:5" ht="12.75">
      <c r="B74" s="61"/>
      <c r="C74" s="46"/>
      <c r="D74" s="46"/>
      <c r="E74" s="62"/>
    </row>
    <row r="75" spans="2:5" ht="12.75">
      <c r="B75" s="61"/>
      <c r="C75" s="46"/>
      <c r="D75" s="46"/>
      <c r="E75" s="62"/>
    </row>
    <row r="76" spans="2:5" ht="12.75">
      <c r="B76" s="63"/>
      <c r="C76" s="47"/>
      <c r="D76" s="47"/>
      <c r="E76" s="64"/>
    </row>
    <row r="79" spans="1:36" ht="15.75">
      <c r="A79" s="60"/>
      <c r="B79" s="60"/>
      <c r="C79" s="76" t="s">
        <v>27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60"/>
      <c r="O79" s="60"/>
      <c r="P79" s="60" t="s">
        <v>75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1"/>
      <c r="AJ79" s="1"/>
    </row>
    <row r="81" ht="13.5" thickBot="1"/>
    <row r="82" spans="1:36" ht="13.5" thickTop="1">
      <c r="A82" s="9"/>
      <c r="B82" s="27" t="s">
        <v>0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3" t="s">
        <v>1</v>
      </c>
      <c r="AC82" s="83" t="s">
        <v>2</v>
      </c>
      <c r="AD82" s="84"/>
      <c r="AE82" s="84"/>
      <c r="AF82" s="85"/>
      <c r="AG82" s="81" t="s">
        <v>14</v>
      </c>
      <c r="AH82" s="82"/>
      <c r="AI82" s="19"/>
      <c r="AJ82" s="3"/>
    </row>
    <row r="83" spans="1:35" ht="26.25">
      <c r="A83" s="10"/>
      <c r="B83" s="15" t="s">
        <v>17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24">
        <f>SUM(C83:AA83)</f>
        <v>0</v>
      </c>
      <c r="AC83" s="29" t="s">
        <v>3</v>
      </c>
      <c r="AD83" s="29" t="s">
        <v>4</v>
      </c>
      <c r="AE83" s="29" t="s">
        <v>5</v>
      </c>
      <c r="AF83" s="29" t="s">
        <v>6</v>
      </c>
      <c r="AG83" s="8" t="s">
        <v>15</v>
      </c>
      <c r="AH83" s="18" t="s">
        <v>16</v>
      </c>
      <c r="AI83" s="20"/>
    </row>
    <row r="84" spans="1:35" ht="12.75">
      <c r="A84" s="16" t="s">
        <v>7</v>
      </c>
      <c r="B84" s="17" t="s">
        <v>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25"/>
      <c r="AC84" s="31"/>
      <c r="AD84" s="31"/>
      <c r="AE84" s="31"/>
      <c r="AF84" s="32"/>
      <c r="AG84" s="13"/>
      <c r="AH84" s="12"/>
      <c r="AI84" s="20"/>
    </row>
    <row r="85" spans="1:35" ht="13.5">
      <c r="A85" s="11">
        <v>1</v>
      </c>
      <c r="B85" s="75" t="s">
        <v>55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aca="true" t="shared" si="12" ref="AB85:AB109">IF(AI85&lt;&gt;0,SUM(C85:AA85),"")</f>
      </c>
      <c r="AC85" s="30">
        <f aca="true" t="shared" si="13" ref="AC85:AC109">SUM(COUNTIF(C85,C$83),COUNTIF(D85,D$83),COUNTIF(E85,E$83),COUNTIF(F85,F$83),COUNTIF(G85,G$83),COUNTIF(H85,H$83),COUNTIF(I85,I$83),COUNTIF(J85,J$83),COUNTIF(K85,K$83),COUNTIF(L85,L$83),COUNTIF(M85,M$83),COUNTIF(N85,N$83),COUNTIF(O85,O$83),COUNTIF(P85,P$83),COUNTIF(Q85,Q$83),COUNTIF(R85,R$83),COUNTIF(S85,S$83),COUNTIF(T85,T$83),COUNTIF(U85,U$83),COUNTIF(V85,V$83),COUNTIF(W85,W$83),COUNTIF(X85,X$83),COUNTIF(Y85,Y$83),COUNTIF(Z85,Z$83),COUNTIF(AA85,AA$83))</f>
        <v>0</v>
      </c>
      <c r="AD85" s="30">
        <f aca="true" t="shared" si="14" ref="AD85:AD109">COUNTA(C85:AA85)-AC85-AE85-AF85</f>
        <v>0</v>
      </c>
      <c r="AE85" s="30">
        <f aca="true" t="shared" si="15" ref="AE85:AE109">COUNTIF(C85:AA85,"0")</f>
        <v>0</v>
      </c>
      <c r="AF85" s="30">
        <f aca="true" t="shared" si="16" ref="AF85:AF109">COUNTIF(C85:AA85,"X")</f>
        <v>0</v>
      </c>
      <c r="AG85" s="21">
        <f>IF(AB85&lt;&gt;"",ROUND((AB85*100)/AB$83,0),"")</f>
      </c>
      <c r="AH85" s="14">
        <f aca="true" t="shared" si="17" ref="AH85:AH109">IF(AG85&lt;&gt;"",IF(AG85&gt;89,"Excelente",IF(AG85&gt;74,"Sat. Bem",IF(AG85&gt;55,"Satisfaz",IF(AG85&gt;49,"Sat. Pouco",IF(AG85&gt;20,"Não Sat.",IF(AG85&gt;=0,"M. Fraco","")))))),"")</f>
      </c>
      <c r="AI85" s="20">
        <f aca="true" t="shared" si="18" ref="AI85:AI109">COUNTA(C85:AA85)</f>
        <v>0</v>
      </c>
    </row>
    <row r="86" spans="1:35" ht="13.5">
      <c r="A86" s="11">
        <v>2</v>
      </c>
      <c r="B86" s="75" t="s">
        <v>56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aca="true" t="shared" si="19" ref="AG86:AG109">IF(AB86&lt;&gt;"",ROUND((AB86*100)/AB$83,0),"")</f>
      </c>
      <c r="AH86" s="14">
        <f t="shared" si="17"/>
      </c>
      <c r="AI86" s="20">
        <f t="shared" si="18"/>
        <v>0</v>
      </c>
    </row>
    <row r="87" spans="1:35" ht="13.5">
      <c r="A87" s="11">
        <v>3</v>
      </c>
      <c r="B87" s="75" t="s">
        <v>57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9"/>
      </c>
      <c r="AH87" s="14">
        <f t="shared" si="17"/>
      </c>
      <c r="AI87" s="20">
        <f t="shared" si="18"/>
        <v>0</v>
      </c>
    </row>
    <row r="88" spans="1:35" ht="13.5">
      <c r="A88" s="11">
        <v>4</v>
      </c>
      <c r="B88" s="75" t="s">
        <v>58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9"/>
      </c>
      <c r="AH88" s="14">
        <f t="shared" si="17"/>
      </c>
      <c r="AI88" s="20">
        <f t="shared" si="18"/>
        <v>0</v>
      </c>
    </row>
    <row r="89" spans="1:35" ht="13.5">
      <c r="A89" s="11">
        <v>5</v>
      </c>
      <c r="B89" s="75" t="s">
        <v>59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9"/>
      </c>
      <c r="AH89" s="14">
        <f t="shared" si="17"/>
      </c>
      <c r="AI89" s="20">
        <f t="shared" si="18"/>
        <v>0</v>
      </c>
    </row>
    <row r="90" spans="1:35" ht="13.5">
      <c r="A90" s="11">
        <v>6</v>
      </c>
      <c r="B90" s="75" t="s">
        <v>60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9"/>
      </c>
      <c r="AH90" s="14">
        <f t="shared" si="17"/>
      </c>
      <c r="AI90" s="20">
        <f t="shared" si="18"/>
        <v>0</v>
      </c>
    </row>
    <row r="91" spans="1:35" ht="13.5">
      <c r="A91" s="11">
        <v>7</v>
      </c>
      <c r="B91" s="75" t="s">
        <v>61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9"/>
      </c>
      <c r="AH91" s="14">
        <f t="shared" si="17"/>
      </c>
      <c r="AI91" s="20">
        <f t="shared" si="18"/>
        <v>0</v>
      </c>
    </row>
    <row r="92" spans="1:35" ht="13.5">
      <c r="A92" s="11">
        <v>8</v>
      </c>
      <c r="B92" s="75" t="s">
        <v>62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9"/>
      </c>
      <c r="AH92" s="14">
        <f t="shared" si="17"/>
      </c>
      <c r="AI92" s="20">
        <f t="shared" si="18"/>
        <v>0</v>
      </c>
    </row>
    <row r="93" spans="1:35" ht="13.5">
      <c r="A93" s="11">
        <v>9</v>
      </c>
      <c r="B93" s="75" t="s">
        <v>63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9"/>
      </c>
      <c r="AH93" s="14">
        <f t="shared" si="17"/>
      </c>
      <c r="AI93" s="20">
        <f t="shared" si="18"/>
        <v>0</v>
      </c>
    </row>
    <row r="94" spans="1:35" ht="13.5">
      <c r="A94" s="11">
        <v>10</v>
      </c>
      <c r="B94" s="75" t="s">
        <v>64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9"/>
      </c>
      <c r="AH94" s="14">
        <f t="shared" si="17"/>
      </c>
      <c r="AI94" s="20">
        <f t="shared" si="18"/>
        <v>0</v>
      </c>
    </row>
    <row r="95" spans="1:35" ht="13.5">
      <c r="A95" s="11">
        <v>11</v>
      </c>
      <c r="B95" s="75" t="s">
        <v>65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9"/>
      </c>
      <c r="AH95" s="14">
        <f t="shared" si="17"/>
      </c>
      <c r="AI95" s="20">
        <f t="shared" si="18"/>
        <v>0</v>
      </c>
    </row>
    <row r="96" spans="1:35" ht="13.5">
      <c r="A96" s="11">
        <v>12</v>
      </c>
      <c r="B96" s="75" t="s">
        <v>66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9"/>
      </c>
      <c r="AH96" s="14">
        <f t="shared" si="17"/>
      </c>
      <c r="AI96" s="20">
        <f t="shared" si="18"/>
        <v>0</v>
      </c>
    </row>
    <row r="97" spans="1:35" ht="13.5">
      <c r="A97" s="11">
        <v>13</v>
      </c>
      <c r="B97" s="75" t="s">
        <v>67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9"/>
      </c>
      <c r="AH97" s="14">
        <f t="shared" si="17"/>
      </c>
      <c r="AI97" s="20">
        <f t="shared" si="18"/>
        <v>0</v>
      </c>
    </row>
    <row r="98" spans="1:35" ht="13.5">
      <c r="A98" s="11">
        <v>14</v>
      </c>
      <c r="B98" s="75" t="s">
        <v>68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9"/>
      </c>
      <c r="AH98" s="14">
        <f t="shared" si="17"/>
      </c>
      <c r="AI98" s="20">
        <f t="shared" si="18"/>
        <v>0</v>
      </c>
    </row>
    <row r="99" spans="1:35" ht="13.5">
      <c r="A99" s="11">
        <v>15</v>
      </c>
      <c r="B99" s="75" t="s">
        <v>69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9"/>
      </c>
      <c r="AH99" s="14">
        <f t="shared" si="17"/>
      </c>
      <c r="AI99" s="20">
        <f t="shared" si="18"/>
        <v>0</v>
      </c>
    </row>
    <row r="100" spans="1:35" ht="13.5">
      <c r="A100" s="11">
        <v>16</v>
      </c>
      <c r="B100" s="75" t="s">
        <v>71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9"/>
      </c>
      <c r="AH100" s="14">
        <f t="shared" si="17"/>
      </c>
      <c r="AI100" s="20">
        <f t="shared" si="18"/>
        <v>0</v>
      </c>
    </row>
    <row r="101" spans="1:35" ht="13.5">
      <c r="A101" s="11">
        <v>17</v>
      </c>
      <c r="B101" s="75" t="s">
        <v>70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9"/>
      </c>
      <c r="AH101" s="14">
        <f t="shared" si="17"/>
      </c>
      <c r="AI101" s="20">
        <f t="shared" si="18"/>
        <v>0</v>
      </c>
    </row>
    <row r="102" spans="1:35" ht="13.5">
      <c r="A102" s="11">
        <v>18</v>
      </c>
      <c r="B102" s="75" t="s">
        <v>72</v>
      </c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6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9"/>
      </c>
      <c r="AH102" s="14">
        <f t="shared" si="17"/>
      </c>
      <c r="AI102" s="20">
        <f t="shared" si="18"/>
        <v>0</v>
      </c>
    </row>
    <row r="103" spans="1:35" ht="13.5">
      <c r="A103" s="11">
        <v>19</v>
      </c>
      <c r="B103" s="72" t="s">
        <v>73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9"/>
      </c>
      <c r="AH103" s="14">
        <f t="shared" si="17"/>
      </c>
      <c r="AI103" s="20">
        <f t="shared" si="18"/>
        <v>0</v>
      </c>
    </row>
    <row r="104" spans="1:35" ht="13.5">
      <c r="A104" s="11">
        <v>20</v>
      </c>
      <c r="B104" s="72" t="s">
        <v>74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9"/>
      </c>
      <c r="AH104" s="14">
        <f t="shared" si="17"/>
      </c>
      <c r="AI104" s="20">
        <f t="shared" si="18"/>
        <v>0</v>
      </c>
    </row>
    <row r="105" spans="1:35" ht="13.5">
      <c r="A105" s="11">
        <v>21</v>
      </c>
      <c r="B105" s="7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9"/>
      </c>
      <c r="AH105" s="14">
        <f t="shared" si="17"/>
      </c>
      <c r="AI105" s="20">
        <f t="shared" si="18"/>
        <v>0</v>
      </c>
    </row>
    <row r="106" spans="1:35" ht="13.5">
      <c r="A106" s="11">
        <v>22</v>
      </c>
      <c r="B106" s="7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9"/>
      </c>
      <c r="AH106" s="14">
        <f t="shared" si="17"/>
      </c>
      <c r="AI106" s="20">
        <f t="shared" si="18"/>
        <v>0</v>
      </c>
    </row>
    <row r="107" spans="1:35" ht="13.5">
      <c r="A107" s="11">
        <v>23</v>
      </c>
      <c r="B107" s="7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9"/>
      </c>
      <c r="AH107" s="14">
        <f t="shared" si="17"/>
      </c>
      <c r="AI107" s="20">
        <f t="shared" si="18"/>
        <v>0</v>
      </c>
    </row>
    <row r="108" spans="1:35" ht="13.5">
      <c r="A108" s="11">
        <v>24</v>
      </c>
      <c r="B108" s="7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9"/>
      </c>
      <c r="AH108" s="14">
        <f t="shared" si="17"/>
      </c>
      <c r="AI108" s="20">
        <f t="shared" si="18"/>
        <v>0</v>
      </c>
    </row>
    <row r="109" spans="1:35" ht="13.5">
      <c r="A109" s="11">
        <v>25</v>
      </c>
      <c r="B109" s="7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26">
        <f t="shared" si="12"/>
      </c>
      <c r="AC109" s="30">
        <f t="shared" si="13"/>
        <v>0</v>
      </c>
      <c r="AD109" s="30">
        <f t="shared" si="14"/>
        <v>0</v>
      </c>
      <c r="AE109" s="30">
        <f t="shared" si="15"/>
        <v>0</v>
      </c>
      <c r="AF109" s="30">
        <f t="shared" si="16"/>
        <v>0</v>
      </c>
      <c r="AG109" s="21">
        <f t="shared" si="19"/>
      </c>
      <c r="AH109" s="14">
        <f t="shared" si="17"/>
      </c>
      <c r="AI109" s="20">
        <f t="shared" si="18"/>
        <v>0</v>
      </c>
    </row>
    <row r="110" spans="1:35" ht="13.5">
      <c r="A110" s="86" t="s">
        <v>9</v>
      </c>
      <c r="B110" s="33" t="s">
        <v>10</v>
      </c>
      <c r="C110" s="34">
        <f aca="true" t="shared" si="20" ref="C110:AA110">COUNTIF(C85:C109,C83)</f>
        <v>0</v>
      </c>
      <c r="D110" s="34">
        <f t="shared" si="20"/>
        <v>0</v>
      </c>
      <c r="E110" s="34">
        <f t="shared" si="20"/>
        <v>0</v>
      </c>
      <c r="F110" s="34">
        <f t="shared" si="20"/>
        <v>0</v>
      </c>
      <c r="G110" s="34">
        <f t="shared" si="20"/>
        <v>0</v>
      </c>
      <c r="H110" s="34">
        <f t="shared" si="20"/>
        <v>0</v>
      </c>
      <c r="I110" s="34">
        <f t="shared" si="20"/>
        <v>0</v>
      </c>
      <c r="J110" s="34">
        <f t="shared" si="20"/>
        <v>0</v>
      </c>
      <c r="K110" s="34">
        <f t="shared" si="20"/>
        <v>0</v>
      </c>
      <c r="L110" s="34">
        <f t="shared" si="20"/>
        <v>0</v>
      </c>
      <c r="M110" s="34">
        <f t="shared" si="20"/>
        <v>0</v>
      </c>
      <c r="N110" s="34">
        <f t="shared" si="20"/>
        <v>0</v>
      </c>
      <c r="O110" s="34">
        <f t="shared" si="20"/>
        <v>0</v>
      </c>
      <c r="P110" s="34">
        <f t="shared" si="20"/>
        <v>0</v>
      </c>
      <c r="Q110" s="34">
        <f t="shared" si="20"/>
        <v>0</v>
      </c>
      <c r="R110" s="34">
        <f t="shared" si="20"/>
        <v>0</v>
      </c>
      <c r="S110" s="34">
        <f t="shared" si="20"/>
        <v>0</v>
      </c>
      <c r="T110" s="34">
        <f t="shared" si="20"/>
        <v>0</v>
      </c>
      <c r="U110" s="34">
        <f t="shared" si="20"/>
        <v>0</v>
      </c>
      <c r="V110" s="34">
        <f t="shared" si="20"/>
        <v>0</v>
      </c>
      <c r="W110" s="34">
        <f t="shared" si="20"/>
        <v>0</v>
      </c>
      <c r="X110" s="34">
        <f t="shared" si="20"/>
        <v>0</v>
      </c>
      <c r="Y110" s="34">
        <f t="shared" si="20"/>
        <v>0</v>
      </c>
      <c r="Z110" s="34">
        <f t="shared" si="20"/>
        <v>0</v>
      </c>
      <c r="AA110" s="34">
        <f t="shared" si="20"/>
        <v>0</v>
      </c>
      <c r="AB110" s="35"/>
      <c r="AC110" s="35"/>
      <c r="AD110" s="35"/>
      <c r="AE110" s="35"/>
      <c r="AF110" s="35"/>
      <c r="AG110" s="36"/>
      <c r="AH110" s="37"/>
      <c r="AI110" s="20"/>
    </row>
    <row r="111" spans="1:35" ht="13.5">
      <c r="A111" s="86"/>
      <c r="B111" s="38" t="s">
        <v>11</v>
      </c>
      <c r="C111" s="22">
        <f aca="true" t="shared" si="21" ref="C111:AA111">COUNTIF(C85:C109,"&gt;0")-COUNTIF(C85:C109,C83)</f>
        <v>0</v>
      </c>
      <c r="D111" s="22">
        <f t="shared" si="21"/>
        <v>0</v>
      </c>
      <c r="E111" s="22">
        <f t="shared" si="21"/>
        <v>0</v>
      </c>
      <c r="F111" s="22">
        <f t="shared" si="21"/>
        <v>0</v>
      </c>
      <c r="G111" s="22">
        <f t="shared" si="21"/>
        <v>0</v>
      </c>
      <c r="H111" s="22">
        <f t="shared" si="21"/>
        <v>0</v>
      </c>
      <c r="I111" s="22">
        <f t="shared" si="21"/>
        <v>0</v>
      </c>
      <c r="J111" s="22">
        <f t="shared" si="21"/>
        <v>0</v>
      </c>
      <c r="K111" s="22">
        <f t="shared" si="21"/>
        <v>0</v>
      </c>
      <c r="L111" s="22">
        <f t="shared" si="21"/>
        <v>0</v>
      </c>
      <c r="M111" s="22">
        <f t="shared" si="21"/>
        <v>0</v>
      </c>
      <c r="N111" s="22">
        <f t="shared" si="21"/>
        <v>0</v>
      </c>
      <c r="O111" s="22">
        <f t="shared" si="21"/>
        <v>0</v>
      </c>
      <c r="P111" s="22">
        <f t="shared" si="21"/>
        <v>0</v>
      </c>
      <c r="Q111" s="22">
        <f t="shared" si="21"/>
        <v>0</v>
      </c>
      <c r="R111" s="22">
        <f t="shared" si="21"/>
        <v>0</v>
      </c>
      <c r="S111" s="22">
        <f t="shared" si="21"/>
        <v>0</v>
      </c>
      <c r="T111" s="22">
        <f t="shared" si="21"/>
        <v>0</v>
      </c>
      <c r="U111" s="22">
        <f t="shared" si="21"/>
        <v>0</v>
      </c>
      <c r="V111" s="22">
        <f t="shared" si="21"/>
        <v>0</v>
      </c>
      <c r="W111" s="22">
        <f t="shared" si="21"/>
        <v>0</v>
      </c>
      <c r="X111" s="22">
        <f t="shared" si="21"/>
        <v>0</v>
      </c>
      <c r="Y111" s="22">
        <f t="shared" si="21"/>
        <v>0</v>
      </c>
      <c r="Z111" s="22">
        <f t="shared" si="21"/>
        <v>0</v>
      </c>
      <c r="AA111" s="22">
        <f t="shared" si="21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3.5">
      <c r="A112" s="86"/>
      <c r="B112" s="38" t="s">
        <v>12</v>
      </c>
      <c r="C112" s="22">
        <f aca="true" t="shared" si="22" ref="C112:AA112">COUNTIF(C85:C109,"0")</f>
        <v>0</v>
      </c>
      <c r="D112" s="22">
        <f t="shared" si="22"/>
        <v>0</v>
      </c>
      <c r="E112" s="22">
        <f t="shared" si="22"/>
        <v>0</v>
      </c>
      <c r="F112" s="22">
        <f t="shared" si="22"/>
        <v>0</v>
      </c>
      <c r="G112" s="22">
        <f t="shared" si="22"/>
        <v>0</v>
      </c>
      <c r="H112" s="22">
        <f t="shared" si="22"/>
        <v>0</v>
      </c>
      <c r="I112" s="22">
        <f t="shared" si="22"/>
        <v>0</v>
      </c>
      <c r="J112" s="22">
        <f t="shared" si="22"/>
        <v>0</v>
      </c>
      <c r="K112" s="22">
        <f t="shared" si="22"/>
        <v>0</v>
      </c>
      <c r="L112" s="22">
        <f t="shared" si="22"/>
        <v>0</v>
      </c>
      <c r="M112" s="22">
        <f t="shared" si="22"/>
        <v>0</v>
      </c>
      <c r="N112" s="22">
        <f t="shared" si="22"/>
        <v>0</v>
      </c>
      <c r="O112" s="22">
        <f t="shared" si="22"/>
        <v>0</v>
      </c>
      <c r="P112" s="22">
        <f t="shared" si="22"/>
        <v>0</v>
      </c>
      <c r="Q112" s="22">
        <f t="shared" si="22"/>
        <v>0</v>
      </c>
      <c r="R112" s="22">
        <f t="shared" si="22"/>
        <v>0</v>
      </c>
      <c r="S112" s="22">
        <f t="shared" si="22"/>
        <v>0</v>
      </c>
      <c r="T112" s="22">
        <f t="shared" si="22"/>
        <v>0</v>
      </c>
      <c r="U112" s="22">
        <f t="shared" si="22"/>
        <v>0</v>
      </c>
      <c r="V112" s="22">
        <f t="shared" si="22"/>
        <v>0</v>
      </c>
      <c r="W112" s="22">
        <f t="shared" si="22"/>
        <v>0</v>
      </c>
      <c r="X112" s="22">
        <f t="shared" si="22"/>
        <v>0</v>
      </c>
      <c r="Y112" s="22">
        <f t="shared" si="22"/>
        <v>0</v>
      </c>
      <c r="Z112" s="22">
        <f t="shared" si="22"/>
        <v>0</v>
      </c>
      <c r="AA112" s="22">
        <f t="shared" si="22"/>
        <v>0</v>
      </c>
      <c r="AB112" s="30"/>
      <c r="AC112" s="30"/>
      <c r="AD112" s="30"/>
      <c r="AE112" s="30"/>
      <c r="AF112" s="30"/>
      <c r="AG112" s="39"/>
      <c r="AH112" s="40"/>
      <c r="AI112" s="20"/>
    </row>
    <row r="113" spans="1:35" ht="14.25" thickBot="1">
      <c r="A113" s="87"/>
      <c r="B113" s="41" t="s">
        <v>13</v>
      </c>
      <c r="C113" s="42">
        <f aca="true" t="shared" si="23" ref="C113:AA113">COUNTIF(C85:C109,"x")</f>
        <v>0</v>
      </c>
      <c r="D113" s="42">
        <f t="shared" si="23"/>
        <v>0</v>
      </c>
      <c r="E113" s="42">
        <f t="shared" si="23"/>
        <v>0</v>
      </c>
      <c r="F113" s="42">
        <f t="shared" si="23"/>
        <v>0</v>
      </c>
      <c r="G113" s="42">
        <f t="shared" si="23"/>
        <v>0</v>
      </c>
      <c r="H113" s="42">
        <f t="shared" si="23"/>
        <v>0</v>
      </c>
      <c r="I113" s="42">
        <f t="shared" si="23"/>
        <v>0</v>
      </c>
      <c r="J113" s="42">
        <f t="shared" si="23"/>
        <v>0</v>
      </c>
      <c r="K113" s="42">
        <f t="shared" si="23"/>
        <v>0</v>
      </c>
      <c r="L113" s="42">
        <f t="shared" si="23"/>
        <v>0</v>
      </c>
      <c r="M113" s="42">
        <f t="shared" si="23"/>
        <v>0</v>
      </c>
      <c r="N113" s="42">
        <f t="shared" si="23"/>
        <v>0</v>
      </c>
      <c r="O113" s="42">
        <f t="shared" si="23"/>
        <v>0</v>
      </c>
      <c r="P113" s="42">
        <f t="shared" si="23"/>
        <v>0</v>
      </c>
      <c r="Q113" s="42">
        <f t="shared" si="23"/>
        <v>0</v>
      </c>
      <c r="R113" s="42">
        <f t="shared" si="23"/>
        <v>0</v>
      </c>
      <c r="S113" s="42">
        <f t="shared" si="23"/>
        <v>0</v>
      </c>
      <c r="T113" s="42">
        <f t="shared" si="23"/>
        <v>0</v>
      </c>
      <c r="U113" s="42">
        <f t="shared" si="23"/>
        <v>0</v>
      </c>
      <c r="V113" s="42">
        <f t="shared" si="23"/>
        <v>0</v>
      </c>
      <c r="W113" s="42">
        <f t="shared" si="23"/>
        <v>0</v>
      </c>
      <c r="X113" s="42">
        <f t="shared" si="23"/>
        <v>0</v>
      </c>
      <c r="Y113" s="42">
        <f t="shared" si="23"/>
        <v>0</v>
      </c>
      <c r="Z113" s="42">
        <f t="shared" si="23"/>
        <v>0</v>
      </c>
      <c r="AA113" s="42">
        <f t="shared" si="23"/>
        <v>0</v>
      </c>
      <c r="AB113" s="43"/>
      <c r="AC113" s="43"/>
      <c r="AD113" s="43"/>
      <c r="AE113" s="43"/>
      <c r="AF113" s="43"/>
      <c r="AG113" s="44"/>
      <c r="AH113" s="45"/>
      <c r="AI113" s="20"/>
    </row>
    <row r="114" ht="13.5" thickTop="1"/>
    <row r="116" spans="1:36" ht="18">
      <c r="A116" s="88" t="str">
        <f>P79</f>
        <v>Teste de Matemática                6 º Ano             Turma B             Data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71"/>
      <c r="AJ116" s="71"/>
    </row>
    <row r="118" spans="1:34" ht="18">
      <c r="A118" s="79" t="s">
        <v>18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</row>
    <row r="121" spans="2:5" ht="12.75">
      <c r="B121" s="57"/>
      <c r="C121" s="58"/>
      <c r="D121" s="58"/>
      <c r="E121" s="59"/>
    </row>
    <row r="122" spans="2:5" ht="12.75">
      <c r="B122" s="77" t="s">
        <v>20</v>
      </c>
      <c r="C122" s="78"/>
      <c r="D122" s="52"/>
      <c r="E122" s="54">
        <f>COUNTA(B85:B109)</f>
        <v>20</v>
      </c>
    </row>
    <row r="123" spans="2:5" ht="12.75">
      <c r="B123" s="55"/>
      <c r="C123" s="51"/>
      <c r="D123" s="51"/>
      <c r="E123" s="56"/>
    </row>
    <row r="124" spans="2:5" ht="12.75">
      <c r="B124" s="53" t="s">
        <v>19</v>
      </c>
      <c r="C124" s="52"/>
      <c r="D124" s="52"/>
      <c r="E124" s="54">
        <f>25-COUNTIF(AB85:AB109,"")</f>
        <v>0</v>
      </c>
    </row>
    <row r="125" spans="2:5" ht="12.75">
      <c r="B125" s="55"/>
      <c r="C125" s="51"/>
      <c r="D125" s="51"/>
      <c r="E125" s="56"/>
    </row>
    <row r="126" spans="2:5" ht="12.75">
      <c r="B126" s="53" t="s">
        <v>21</v>
      </c>
      <c r="C126" s="52" t="s">
        <v>15</v>
      </c>
      <c r="D126" s="52"/>
      <c r="E126" s="54" t="e">
        <f>AVERAGE(AG85:AG109)</f>
        <v>#DIV/0!</v>
      </c>
    </row>
    <row r="127" spans="2:5" ht="12.75">
      <c r="B127" s="55"/>
      <c r="C127" s="51"/>
      <c r="D127" s="51"/>
      <c r="E127" s="56"/>
    </row>
    <row r="128" spans="2:5" ht="12.75">
      <c r="B128" s="53" t="s">
        <v>22</v>
      </c>
      <c r="C128" s="52" t="s">
        <v>15</v>
      </c>
      <c r="D128" s="52"/>
      <c r="E128" s="54" t="e">
        <f>MODE(AG85:AG109)</f>
        <v>#N/A</v>
      </c>
    </row>
    <row r="129" spans="2:5" ht="12.75">
      <c r="B129" s="55"/>
      <c r="C129" s="51"/>
      <c r="D129" s="51"/>
      <c r="E129" s="56"/>
    </row>
    <row r="130" spans="2:5" ht="12.75">
      <c r="B130" s="53" t="s">
        <v>23</v>
      </c>
      <c r="C130" s="52" t="s">
        <v>15</v>
      </c>
      <c r="D130" s="52"/>
      <c r="E130" s="54">
        <f>MAX(AG85:AG109)</f>
        <v>0</v>
      </c>
    </row>
    <row r="131" spans="2:5" ht="12.75">
      <c r="B131" s="55"/>
      <c r="C131" s="51"/>
      <c r="D131" s="51"/>
      <c r="E131" s="56"/>
    </row>
    <row r="132" spans="2:5" ht="12.75">
      <c r="B132" s="53" t="s">
        <v>24</v>
      </c>
      <c r="C132" s="52" t="s">
        <v>15</v>
      </c>
      <c r="D132" s="52"/>
      <c r="E132" s="54">
        <f>MIN(AG85:AG109)</f>
        <v>0</v>
      </c>
    </row>
    <row r="133" spans="2:5" ht="12.75">
      <c r="B133" s="55"/>
      <c r="C133" s="51"/>
      <c r="D133" s="51"/>
      <c r="E133" s="56"/>
    </row>
    <row r="134" spans="2:5" ht="12.75">
      <c r="B134" s="53" t="s">
        <v>25</v>
      </c>
      <c r="C134" s="52"/>
      <c r="D134" s="52"/>
      <c r="E134" s="54">
        <f>COUNTIF(AG85:AG109,"&gt;=50")</f>
        <v>0</v>
      </c>
    </row>
    <row r="135" spans="2:5" ht="12.75">
      <c r="B135" s="55"/>
      <c r="C135" s="51"/>
      <c r="D135" s="51"/>
      <c r="E135" s="56"/>
    </row>
    <row r="136" spans="2:5" ht="12.75">
      <c r="B136" s="53" t="s">
        <v>26</v>
      </c>
      <c r="C136" s="52"/>
      <c r="D136" s="52"/>
      <c r="E136" s="54">
        <f>COUNTIF(AG85:AG109,"&lt;50")</f>
        <v>0</v>
      </c>
    </row>
    <row r="137" spans="2:5" ht="12.75">
      <c r="B137" s="55"/>
      <c r="C137" s="51"/>
      <c r="D137" s="51"/>
      <c r="E137" s="56"/>
    </row>
    <row r="138" spans="2:5" ht="12.75">
      <c r="B138" s="53" t="s">
        <v>33</v>
      </c>
      <c r="C138" s="69">
        <f>COUNTIF(AH85:AH109,"Excelente")</f>
        <v>0</v>
      </c>
      <c r="D138" s="67" t="e">
        <f>ROUND((C138/E124*100),1)</f>
        <v>#DIV/0!</v>
      </c>
      <c r="E138" s="65" t="s">
        <v>15</v>
      </c>
    </row>
    <row r="139" spans="2:5" ht="12.75">
      <c r="B139" s="55"/>
      <c r="C139" s="70"/>
      <c r="D139" s="68"/>
      <c r="E139" s="66"/>
    </row>
    <row r="140" spans="2:5" ht="12.75">
      <c r="B140" s="53" t="s">
        <v>32</v>
      </c>
      <c r="C140" s="69">
        <f>COUNTIF(AH85:AH109,"Sat. Bem")</f>
        <v>0</v>
      </c>
      <c r="D140" s="67" t="e">
        <f>ROUND((C140/E124*100),1)</f>
        <v>#DIV/0!</v>
      </c>
      <c r="E140" s="65" t="s">
        <v>15</v>
      </c>
    </row>
    <row r="141" spans="2:5" ht="12.75">
      <c r="B141" s="55"/>
      <c r="C141" s="70"/>
      <c r="D141" s="68"/>
      <c r="E141" s="66"/>
    </row>
    <row r="142" spans="2:5" ht="12.75">
      <c r="B142" s="53" t="s">
        <v>31</v>
      </c>
      <c r="C142" s="69">
        <f>COUNTIF(AH85:AH109,"Satisfaz")</f>
        <v>0</v>
      </c>
      <c r="D142" s="67" t="e">
        <f>ROUND((C142/E124*100),1)</f>
        <v>#DIV/0!</v>
      </c>
      <c r="E142" s="65" t="s">
        <v>15</v>
      </c>
    </row>
    <row r="143" spans="2:5" ht="12.75">
      <c r="B143" s="55"/>
      <c r="C143" s="70"/>
      <c r="D143" s="68"/>
      <c r="E143" s="66"/>
    </row>
    <row r="144" spans="2:5" ht="12.75">
      <c r="B144" s="53" t="s">
        <v>30</v>
      </c>
      <c r="C144" s="69">
        <f>COUNTIF(AH85:AH109,"Sat. Pouco")</f>
        <v>0</v>
      </c>
      <c r="D144" s="67" t="e">
        <f>ROUND((C144/E124*100),1)</f>
        <v>#DIV/0!</v>
      </c>
      <c r="E144" s="65" t="s">
        <v>15</v>
      </c>
    </row>
    <row r="145" spans="2:5" ht="12.75">
      <c r="B145" s="55"/>
      <c r="C145" s="70"/>
      <c r="D145" s="68"/>
      <c r="E145" s="66"/>
    </row>
    <row r="146" spans="2:5" ht="12.75">
      <c r="B146" s="53" t="s">
        <v>29</v>
      </c>
      <c r="C146" s="69">
        <f>COUNTIF(AH85:AH109,"Não Sat.")</f>
        <v>0</v>
      </c>
      <c r="D146" s="67" t="e">
        <f>ROUND((C146/E124*100),1)</f>
        <v>#DIV/0!</v>
      </c>
      <c r="E146" s="65" t="s">
        <v>15</v>
      </c>
    </row>
    <row r="147" spans="2:5" ht="12.75">
      <c r="B147" s="55"/>
      <c r="C147" s="70"/>
      <c r="D147" s="68"/>
      <c r="E147" s="66"/>
    </row>
    <row r="148" spans="2:5" ht="12.75">
      <c r="B148" s="53" t="s">
        <v>28</v>
      </c>
      <c r="C148" s="69">
        <f>COUNTIF(AH85:AH109,"M. Fraco")</f>
        <v>0</v>
      </c>
      <c r="D148" s="67" t="e">
        <f>ROUND((C148/E124*100),1)</f>
        <v>#DIV/0!</v>
      </c>
      <c r="E148" s="65" t="s">
        <v>15</v>
      </c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1"/>
      <c r="C151" s="46"/>
      <c r="D151" s="46"/>
      <c r="E151" s="62"/>
    </row>
    <row r="152" spans="2:5" ht="12.75">
      <c r="B152" s="63"/>
      <c r="C152" s="47"/>
      <c r="D152" s="47"/>
      <c r="E152" s="64"/>
    </row>
    <row r="156" spans="1:36" ht="15.75">
      <c r="A156" s="60"/>
      <c r="B156" s="60"/>
      <c r="C156" s="76" t="s">
        <v>27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60"/>
      <c r="O156" s="60"/>
      <c r="P156" s="60" t="s">
        <v>75</v>
      </c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1"/>
      <c r="AJ156" s="1"/>
    </row>
    <row r="158" ht="13.5" thickBot="1"/>
    <row r="159" spans="1:36" ht="13.5" thickTop="1">
      <c r="A159" s="9"/>
      <c r="B159" s="27" t="s">
        <v>0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3" t="s">
        <v>1</v>
      </c>
      <c r="AC159" s="83" t="s">
        <v>2</v>
      </c>
      <c r="AD159" s="84"/>
      <c r="AE159" s="84"/>
      <c r="AF159" s="85"/>
      <c r="AG159" s="81" t="s">
        <v>14</v>
      </c>
      <c r="AH159" s="82"/>
      <c r="AI159" s="19"/>
      <c r="AJ159" s="3"/>
    </row>
    <row r="160" spans="1:35" ht="26.25">
      <c r="A160" s="10"/>
      <c r="B160" s="15" t="s">
        <v>17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24">
        <f>SUM(C160:AA160)</f>
        <v>0</v>
      </c>
      <c r="AC160" s="29" t="s">
        <v>3</v>
      </c>
      <c r="AD160" s="29" t="s">
        <v>4</v>
      </c>
      <c r="AE160" s="29" t="s">
        <v>5</v>
      </c>
      <c r="AF160" s="29" t="s">
        <v>6</v>
      </c>
      <c r="AG160" s="8" t="s">
        <v>15</v>
      </c>
      <c r="AH160" s="18" t="s">
        <v>16</v>
      </c>
      <c r="AI160" s="20"/>
    </row>
    <row r="161" spans="1:35" ht="12.75">
      <c r="A161" s="16" t="s">
        <v>7</v>
      </c>
      <c r="B161" s="17" t="s">
        <v>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25"/>
      <c r="AC161" s="31"/>
      <c r="AD161" s="31"/>
      <c r="AE161" s="31"/>
      <c r="AF161" s="32"/>
      <c r="AG161" s="13"/>
      <c r="AH161" s="12"/>
      <c r="AI161" s="20"/>
    </row>
    <row r="162" spans="1:35" ht="13.5">
      <c r="A162" s="11">
        <v>1</v>
      </c>
      <c r="B162" s="75" t="s">
        <v>55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aca="true" t="shared" si="24" ref="AB162:AB186">IF(AI162&lt;&gt;0,SUM(C162:AA162),"")</f>
      </c>
      <c r="AC162" s="30">
        <f aca="true" t="shared" si="25" ref="AC162:AC186">SUM(COUNTIF(C162,C$160),COUNTIF(D162,D$160),COUNTIF(E162,E$160),COUNTIF(F162,F$160),COUNTIF(G162,G$160),COUNTIF(H162,H$160),COUNTIF(I162,I$160),COUNTIF(J162,J$160),COUNTIF(K162,K$160),COUNTIF(L162,L$160),COUNTIF(M162,M$160),COUNTIF(N162,N$160),COUNTIF(O162,O$160),COUNTIF(P162,P$160),COUNTIF(Q162,Q$160),COUNTIF(R162,R$160),COUNTIF(S162,S$160),COUNTIF(T162,T$160),COUNTIF(U162,U$160),COUNTIF(V162,V$160),COUNTIF(W162,W$160),COUNTIF(X162,X$160),COUNTIF(Y162,Y$160),COUNTIF(Z162,Z$160),COUNTIF(AA162,AA$160))</f>
        <v>0</v>
      </c>
      <c r="AD162" s="30">
        <f aca="true" t="shared" si="26" ref="AD162:AD186">COUNTA(C162:AA162)-AC162-AE162-AF162</f>
        <v>0</v>
      </c>
      <c r="AE162" s="30">
        <f aca="true" t="shared" si="27" ref="AE162:AE186">COUNTIF(C162:AA162,"0")</f>
        <v>0</v>
      </c>
      <c r="AF162" s="30">
        <f aca="true" t="shared" si="28" ref="AF162:AF186">COUNTIF(C162:AA162,"X")</f>
        <v>0</v>
      </c>
      <c r="AG162" s="21">
        <f>IF(AB162&lt;&gt;"",ROUND((AB162*100)/AB$160,0),"")</f>
      </c>
      <c r="AH162" s="14">
        <f aca="true" t="shared" si="29" ref="AH162:AH186">IF(AG162&lt;&gt;"",IF(AG162&gt;89,"Excelente",IF(AG162&gt;74,"Sat. Bem",IF(AG162&gt;55,"Satisfaz",IF(AG162&gt;49,"Sat. Pouco",IF(AG162&gt;20,"Não Sat.",IF(AG162&gt;=0,"M. Fraco","")))))),"")</f>
      </c>
      <c r="AI162" s="20">
        <f aca="true" t="shared" si="30" ref="AI162:AI186">COUNTA(C162:AA162)</f>
        <v>0</v>
      </c>
    </row>
    <row r="163" spans="1:35" ht="13.5">
      <c r="A163" s="11">
        <v>2</v>
      </c>
      <c r="B163" s="75" t="s">
        <v>56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aca="true" t="shared" si="31" ref="AG163:AG186">IF(AB163&lt;&gt;"",ROUND((AB163*100)/AB$160,0),"")</f>
      </c>
      <c r="AH163" s="14">
        <f t="shared" si="29"/>
      </c>
      <c r="AI163" s="20">
        <f t="shared" si="30"/>
        <v>0</v>
      </c>
    </row>
    <row r="164" spans="1:35" ht="13.5">
      <c r="A164" s="11">
        <v>3</v>
      </c>
      <c r="B164" s="75" t="s">
        <v>57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31"/>
      </c>
      <c r="AH164" s="14">
        <f t="shared" si="29"/>
      </c>
      <c r="AI164" s="20">
        <f t="shared" si="30"/>
        <v>0</v>
      </c>
    </row>
    <row r="165" spans="1:35" ht="13.5">
      <c r="A165" s="11">
        <v>4</v>
      </c>
      <c r="B165" s="75" t="s">
        <v>58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31"/>
      </c>
      <c r="AH165" s="14">
        <f t="shared" si="29"/>
      </c>
      <c r="AI165" s="20">
        <f t="shared" si="30"/>
        <v>0</v>
      </c>
    </row>
    <row r="166" spans="1:35" ht="13.5">
      <c r="A166" s="11">
        <v>5</v>
      </c>
      <c r="B166" s="75" t="s">
        <v>59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31"/>
      </c>
      <c r="AH166" s="14">
        <f t="shared" si="29"/>
      </c>
      <c r="AI166" s="20">
        <f t="shared" si="30"/>
        <v>0</v>
      </c>
    </row>
    <row r="167" spans="1:35" ht="13.5">
      <c r="A167" s="11">
        <v>6</v>
      </c>
      <c r="B167" s="75" t="s">
        <v>60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31"/>
      </c>
      <c r="AH167" s="14">
        <f t="shared" si="29"/>
      </c>
      <c r="AI167" s="20">
        <f t="shared" si="30"/>
        <v>0</v>
      </c>
    </row>
    <row r="168" spans="1:35" ht="13.5">
      <c r="A168" s="11">
        <v>7</v>
      </c>
      <c r="B168" s="75" t="s">
        <v>61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31"/>
      </c>
      <c r="AH168" s="14">
        <f t="shared" si="29"/>
      </c>
      <c r="AI168" s="20">
        <f t="shared" si="30"/>
        <v>0</v>
      </c>
    </row>
    <row r="169" spans="1:35" ht="13.5">
      <c r="A169" s="11">
        <v>8</v>
      </c>
      <c r="B169" s="75" t="s">
        <v>62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31"/>
      </c>
      <c r="AH169" s="14">
        <f t="shared" si="29"/>
      </c>
      <c r="AI169" s="20">
        <f t="shared" si="30"/>
        <v>0</v>
      </c>
    </row>
    <row r="170" spans="1:35" ht="13.5">
      <c r="A170" s="11">
        <v>9</v>
      </c>
      <c r="B170" s="75" t="s">
        <v>63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31"/>
      </c>
      <c r="AH170" s="14">
        <f t="shared" si="29"/>
      </c>
      <c r="AI170" s="20">
        <f t="shared" si="30"/>
        <v>0</v>
      </c>
    </row>
    <row r="171" spans="1:35" ht="13.5">
      <c r="A171" s="11">
        <v>10</v>
      </c>
      <c r="B171" s="75" t="s">
        <v>64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31"/>
      </c>
      <c r="AH171" s="14">
        <f t="shared" si="29"/>
      </c>
      <c r="AI171" s="20">
        <f t="shared" si="30"/>
        <v>0</v>
      </c>
    </row>
    <row r="172" spans="1:35" ht="13.5">
      <c r="A172" s="11">
        <v>11</v>
      </c>
      <c r="B172" s="75" t="s">
        <v>65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31"/>
      </c>
      <c r="AH172" s="14">
        <f t="shared" si="29"/>
      </c>
      <c r="AI172" s="20">
        <f t="shared" si="30"/>
        <v>0</v>
      </c>
    </row>
    <row r="173" spans="1:35" ht="13.5">
      <c r="A173" s="11">
        <v>12</v>
      </c>
      <c r="B173" s="75" t="s">
        <v>66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31"/>
      </c>
      <c r="AH173" s="14">
        <f t="shared" si="29"/>
      </c>
      <c r="AI173" s="20">
        <f t="shared" si="30"/>
        <v>0</v>
      </c>
    </row>
    <row r="174" spans="1:35" ht="13.5">
      <c r="A174" s="11">
        <v>13</v>
      </c>
      <c r="B174" s="75" t="s">
        <v>67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31"/>
      </c>
      <c r="AH174" s="14">
        <f t="shared" si="29"/>
      </c>
      <c r="AI174" s="20">
        <f t="shared" si="30"/>
        <v>0</v>
      </c>
    </row>
    <row r="175" spans="1:35" ht="13.5">
      <c r="A175" s="11">
        <v>14</v>
      </c>
      <c r="B175" s="75" t="s">
        <v>68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31"/>
      </c>
      <c r="AH175" s="14">
        <f t="shared" si="29"/>
      </c>
      <c r="AI175" s="20">
        <f t="shared" si="30"/>
        <v>0</v>
      </c>
    </row>
    <row r="176" spans="1:35" ht="13.5">
      <c r="A176" s="11">
        <v>15</v>
      </c>
      <c r="B176" s="75" t="s">
        <v>69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31"/>
      </c>
      <c r="AH176" s="14">
        <f t="shared" si="29"/>
      </c>
      <c r="AI176" s="20">
        <f t="shared" si="30"/>
        <v>0</v>
      </c>
    </row>
    <row r="177" spans="1:35" ht="13.5">
      <c r="A177" s="11">
        <v>16</v>
      </c>
      <c r="B177" s="75" t="s">
        <v>71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31"/>
      </c>
      <c r="AH177" s="14">
        <f t="shared" si="29"/>
      </c>
      <c r="AI177" s="20">
        <f t="shared" si="30"/>
        <v>0</v>
      </c>
    </row>
    <row r="178" spans="1:35" ht="13.5">
      <c r="A178" s="11">
        <v>17</v>
      </c>
      <c r="B178" s="75" t="s">
        <v>70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31"/>
      </c>
      <c r="AH178" s="14">
        <f t="shared" si="29"/>
      </c>
      <c r="AI178" s="20">
        <f t="shared" si="30"/>
        <v>0</v>
      </c>
    </row>
    <row r="179" spans="1:35" ht="13.5">
      <c r="A179" s="11">
        <v>18</v>
      </c>
      <c r="B179" s="75" t="s">
        <v>72</v>
      </c>
      <c r="C179" s="49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6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31"/>
      </c>
      <c r="AH179" s="14">
        <f t="shared" si="29"/>
      </c>
      <c r="AI179" s="20">
        <f t="shared" si="30"/>
        <v>0</v>
      </c>
    </row>
    <row r="180" spans="1:35" ht="13.5">
      <c r="A180" s="11">
        <v>19</v>
      </c>
      <c r="B180" s="72" t="s">
        <v>73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31"/>
      </c>
      <c r="AH180" s="14">
        <f t="shared" si="29"/>
      </c>
      <c r="AI180" s="20">
        <f t="shared" si="30"/>
        <v>0</v>
      </c>
    </row>
    <row r="181" spans="1:35" ht="13.5">
      <c r="A181" s="11">
        <v>20</v>
      </c>
      <c r="B181" s="72" t="s">
        <v>74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31"/>
      </c>
      <c r="AH181" s="14">
        <f t="shared" si="29"/>
      </c>
      <c r="AI181" s="20">
        <f t="shared" si="30"/>
        <v>0</v>
      </c>
    </row>
    <row r="182" spans="1:35" ht="13.5">
      <c r="A182" s="11">
        <v>21</v>
      </c>
      <c r="B182" s="7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31"/>
      </c>
      <c r="AH182" s="14">
        <f t="shared" si="29"/>
      </c>
      <c r="AI182" s="20">
        <f t="shared" si="30"/>
        <v>0</v>
      </c>
    </row>
    <row r="183" spans="1:35" ht="13.5">
      <c r="A183" s="11">
        <v>22</v>
      </c>
      <c r="B183" s="7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31"/>
      </c>
      <c r="AH183" s="14">
        <f t="shared" si="29"/>
      </c>
      <c r="AI183" s="20">
        <f t="shared" si="30"/>
        <v>0</v>
      </c>
    </row>
    <row r="184" spans="1:35" ht="13.5">
      <c r="A184" s="11">
        <v>23</v>
      </c>
      <c r="B184" s="7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31"/>
      </c>
      <c r="AH184" s="14">
        <f t="shared" si="29"/>
      </c>
      <c r="AI184" s="20">
        <f t="shared" si="30"/>
        <v>0</v>
      </c>
    </row>
    <row r="185" spans="1:35" ht="13.5">
      <c r="A185" s="11">
        <v>24</v>
      </c>
      <c r="B185" s="7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31"/>
      </c>
      <c r="AH185" s="14">
        <f t="shared" si="29"/>
      </c>
      <c r="AI185" s="20">
        <f t="shared" si="30"/>
        <v>0</v>
      </c>
    </row>
    <row r="186" spans="1:35" ht="13.5">
      <c r="A186" s="11">
        <v>25</v>
      </c>
      <c r="B186" s="7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26">
        <f t="shared" si="24"/>
      </c>
      <c r="AC186" s="30">
        <f t="shared" si="25"/>
        <v>0</v>
      </c>
      <c r="AD186" s="30">
        <f t="shared" si="26"/>
        <v>0</v>
      </c>
      <c r="AE186" s="30">
        <f t="shared" si="27"/>
        <v>0</v>
      </c>
      <c r="AF186" s="30">
        <f t="shared" si="28"/>
        <v>0</v>
      </c>
      <c r="AG186" s="21">
        <f t="shared" si="31"/>
      </c>
      <c r="AH186" s="14">
        <f t="shared" si="29"/>
      </c>
      <c r="AI186" s="20">
        <f t="shared" si="30"/>
        <v>0</v>
      </c>
    </row>
    <row r="187" spans="1:35" ht="13.5">
      <c r="A187" s="86" t="s">
        <v>9</v>
      </c>
      <c r="B187" s="33" t="s">
        <v>10</v>
      </c>
      <c r="C187" s="34">
        <f aca="true" t="shared" si="32" ref="C187:AA187">COUNTIF(C162:C186,C160)</f>
        <v>0</v>
      </c>
      <c r="D187" s="34">
        <f t="shared" si="32"/>
        <v>0</v>
      </c>
      <c r="E187" s="34">
        <f t="shared" si="32"/>
        <v>0</v>
      </c>
      <c r="F187" s="34">
        <f t="shared" si="32"/>
        <v>0</v>
      </c>
      <c r="G187" s="34">
        <f t="shared" si="32"/>
        <v>0</v>
      </c>
      <c r="H187" s="34">
        <f t="shared" si="32"/>
        <v>0</v>
      </c>
      <c r="I187" s="34">
        <f t="shared" si="32"/>
        <v>0</v>
      </c>
      <c r="J187" s="34">
        <f t="shared" si="32"/>
        <v>0</v>
      </c>
      <c r="K187" s="34">
        <f t="shared" si="32"/>
        <v>0</v>
      </c>
      <c r="L187" s="34">
        <f t="shared" si="32"/>
        <v>0</v>
      </c>
      <c r="M187" s="34">
        <f t="shared" si="32"/>
        <v>0</v>
      </c>
      <c r="N187" s="34">
        <f t="shared" si="32"/>
        <v>0</v>
      </c>
      <c r="O187" s="34">
        <f t="shared" si="32"/>
        <v>0</v>
      </c>
      <c r="P187" s="34">
        <f t="shared" si="32"/>
        <v>0</v>
      </c>
      <c r="Q187" s="34">
        <f t="shared" si="32"/>
        <v>0</v>
      </c>
      <c r="R187" s="34">
        <f t="shared" si="32"/>
        <v>0</v>
      </c>
      <c r="S187" s="34">
        <f t="shared" si="32"/>
        <v>0</v>
      </c>
      <c r="T187" s="34">
        <f t="shared" si="32"/>
        <v>0</v>
      </c>
      <c r="U187" s="34">
        <f t="shared" si="32"/>
        <v>0</v>
      </c>
      <c r="V187" s="34">
        <f t="shared" si="32"/>
        <v>0</v>
      </c>
      <c r="W187" s="34">
        <f t="shared" si="32"/>
        <v>0</v>
      </c>
      <c r="X187" s="34">
        <f t="shared" si="32"/>
        <v>0</v>
      </c>
      <c r="Y187" s="34">
        <f t="shared" si="32"/>
        <v>0</v>
      </c>
      <c r="Z187" s="34">
        <f t="shared" si="32"/>
        <v>0</v>
      </c>
      <c r="AA187" s="34">
        <f t="shared" si="32"/>
        <v>0</v>
      </c>
      <c r="AB187" s="35"/>
      <c r="AC187" s="35"/>
      <c r="AD187" s="35"/>
      <c r="AE187" s="35"/>
      <c r="AF187" s="35"/>
      <c r="AG187" s="36"/>
      <c r="AH187" s="37"/>
      <c r="AI187" s="20"/>
    </row>
    <row r="188" spans="1:35" ht="13.5">
      <c r="A188" s="86"/>
      <c r="B188" s="38" t="s">
        <v>11</v>
      </c>
      <c r="C188" s="22">
        <f aca="true" t="shared" si="33" ref="C188:AA188">COUNTIF(C162:C186,"&gt;0")-COUNTIF(C162:C186,C160)</f>
        <v>0</v>
      </c>
      <c r="D188" s="22">
        <f t="shared" si="33"/>
        <v>0</v>
      </c>
      <c r="E188" s="22">
        <f t="shared" si="33"/>
        <v>0</v>
      </c>
      <c r="F188" s="22">
        <f t="shared" si="33"/>
        <v>0</v>
      </c>
      <c r="G188" s="22">
        <f t="shared" si="33"/>
        <v>0</v>
      </c>
      <c r="H188" s="22">
        <f t="shared" si="33"/>
        <v>0</v>
      </c>
      <c r="I188" s="22">
        <f t="shared" si="33"/>
        <v>0</v>
      </c>
      <c r="J188" s="22">
        <f t="shared" si="33"/>
        <v>0</v>
      </c>
      <c r="K188" s="22">
        <f t="shared" si="33"/>
        <v>0</v>
      </c>
      <c r="L188" s="22">
        <f t="shared" si="33"/>
        <v>0</v>
      </c>
      <c r="M188" s="22">
        <f t="shared" si="33"/>
        <v>0</v>
      </c>
      <c r="N188" s="22">
        <f t="shared" si="33"/>
        <v>0</v>
      </c>
      <c r="O188" s="22">
        <f t="shared" si="33"/>
        <v>0</v>
      </c>
      <c r="P188" s="22">
        <f t="shared" si="33"/>
        <v>0</v>
      </c>
      <c r="Q188" s="22">
        <f t="shared" si="33"/>
        <v>0</v>
      </c>
      <c r="R188" s="22">
        <f t="shared" si="33"/>
        <v>0</v>
      </c>
      <c r="S188" s="22">
        <f t="shared" si="33"/>
        <v>0</v>
      </c>
      <c r="T188" s="22">
        <f t="shared" si="33"/>
        <v>0</v>
      </c>
      <c r="U188" s="22">
        <f t="shared" si="33"/>
        <v>0</v>
      </c>
      <c r="V188" s="22">
        <f t="shared" si="33"/>
        <v>0</v>
      </c>
      <c r="W188" s="22">
        <f t="shared" si="33"/>
        <v>0</v>
      </c>
      <c r="X188" s="22">
        <f t="shared" si="33"/>
        <v>0</v>
      </c>
      <c r="Y188" s="22">
        <f t="shared" si="33"/>
        <v>0</v>
      </c>
      <c r="Z188" s="22">
        <f t="shared" si="33"/>
        <v>0</v>
      </c>
      <c r="AA188" s="22">
        <f t="shared" si="33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3.5">
      <c r="A189" s="86"/>
      <c r="B189" s="38" t="s">
        <v>12</v>
      </c>
      <c r="C189" s="22">
        <f aca="true" t="shared" si="34" ref="C189:AA189">COUNTIF(C162:C186,"0")</f>
        <v>0</v>
      </c>
      <c r="D189" s="22">
        <f t="shared" si="34"/>
        <v>0</v>
      </c>
      <c r="E189" s="22">
        <f t="shared" si="34"/>
        <v>0</v>
      </c>
      <c r="F189" s="22">
        <f t="shared" si="34"/>
        <v>0</v>
      </c>
      <c r="G189" s="22">
        <f t="shared" si="34"/>
        <v>0</v>
      </c>
      <c r="H189" s="22">
        <f t="shared" si="34"/>
        <v>0</v>
      </c>
      <c r="I189" s="22">
        <f t="shared" si="34"/>
        <v>0</v>
      </c>
      <c r="J189" s="22">
        <f t="shared" si="34"/>
        <v>0</v>
      </c>
      <c r="K189" s="22">
        <f t="shared" si="34"/>
        <v>0</v>
      </c>
      <c r="L189" s="22">
        <f t="shared" si="34"/>
        <v>0</v>
      </c>
      <c r="M189" s="22">
        <f t="shared" si="34"/>
        <v>0</v>
      </c>
      <c r="N189" s="22">
        <f t="shared" si="34"/>
        <v>0</v>
      </c>
      <c r="O189" s="22">
        <f t="shared" si="34"/>
        <v>0</v>
      </c>
      <c r="P189" s="22">
        <f t="shared" si="34"/>
        <v>0</v>
      </c>
      <c r="Q189" s="22">
        <f t="shared" si="34"/>
        <v>0</v>
      </c>
      <c r="R189" s="22">
        <f t="shared" si="34"/>
        <v>0</v>
      </c>
      <c r="S189" s="22">
        <f t="shared" si="34"/>
        <v>0</v>
      </c>
      <c r="T189" s="22">
        <f t="shared" si="34"/>
        <v>0</v>
      </c>
      <c r="U189" s="22">
        <f t="shared" si="34"/>
        <v>0</v>
      </c>
      <c r="V189" s="22">
        <f t="shared" si="34"/>
        <v>0</v>
      </c>
      <c r="W189" s="22">
        <f t="shared" si="34"/>
        <v>0</v>
      </c>
      <c r="X189" s="22">
        <f t="shared" si="34"/>
        <v>0</v>
      </c>
      <c r="Y189" s="22">
        <f t="shared" si="34"/>
        <v>0</v>
      </c>
      <c r="Z189" s="22">
        <f t="shared" si="34"/>
        <v>0</v>
      </c>
      <c r="AA189" s="22">
        <f t="shared" si="34"/>
        <v>0</v>
      </c>
      <c r="AB189" s="30"/>
      <c r="AC189" s="30"/>
      <c r="AD189" s="30"/>
      <c r="AE189" s="30"/>
      <c r="AF189" s="30"/>
      <c r="AG189" s="39"/>
      <c r="AH189" s="40"/>
      <c r="AI189" s="20"/>
    </row>
    <row r="190" spans="1:35" ht="14.25" thickBot="1">
      <c r="A190" s="87"/>
      <c r="B190" s="41" t="s">
        <v>13</v>
      </c>
      <c r="C190" s="42">
        <f aca="true" t="shared" si="35" ref="C190:AA190">COUNTIF(C162:C186,"x")</f>
        <v>0</v>
      </c>
      <c r="D190" s="42">
        <f t="shared" si="35"/>
        <v>0</v>
      </c>
      <c r="E190" s="42">
        <f t="shared" si="35"/>
        <v>0</v>
      </c>
      <c r="F190" s="42">
        <f t="shared" si="35"/>
        <v>0</v>
      </c>
      <c r="G190" s="42">
        <f t="shared" si="35"/>
        <v>0</v>
      </c>
      <c r="H190" s="42">
        <f t="shared" si="35"/>
        <v>0</v>
      </c>
      <c r="I190" s="42">
        <f t="shared" si="35"/>
        <v>0</v>
      </c>
      <c r="J190" s="42">
        <f t="shared" si="35"/>
        <v>0</v>
      </c>
      <c r="K190" s="42">
        <f t="shared" si="35"/>
        <v>0</v>
      </c>
      <c r="L190" s="42">
        <f t="shared" si="35"/>
        <v>0</v>
      </c>
      <c r="M190" s="42">
        <f t="shared" si="35"/>
        <v>0</v>
      </c>
      <c r="N190" s="42">
        <f t="shared" si="35"/>
        <v>0</v>
      </c>
      <c r="O190" s="42">
        <f t="shared" si="35"/>
        <v>0</v>
      </c>
      <c r="P190" s="42">
        <f t="shared" si="35"/>
        <v>0</v>
      </c>
      <c r="Q190" s="42">
        <f t="shared" si="35"/>
        <v>0</v>
      </c>
      <c r="R190" s="42">
        <f t="shared" si="35"/>
        <v>0</v>
      </c>
      <c r="S190" s="42">
        <f t="shared" si="35"/>
        <v>0</v>
      </c>
      <c r="T190" s="42">
        <f t="shared" si="35"/>
        <v>0</v>
      </c>
      <c r="U190" s="42">
        <f t="shared" si="35"/>
        <v>0</v>
      </c>
      <c r="V190" s="42">
        <f t="shared" si="35"/>
        <v>0</v>
      </c>
      <c r="W190" s="42">
        <f t="shared" si="35"/>
        <v>0</v>
      </c>
      <c r="X190" s="42">
        <f t="shared" si="35"/>
        <v>0</v>
      </c>
      <c r="Y190" s="42">
        <f t="shared" si="35"/>
        <v>0</v>
      </c>
      <c r="Z190" s="42">
        <f t="shared" si="35"/>
        <v>0</v>
      </c>
      <c r="AA190" s="42">
        <f t="shared" si="35"/>
        <v>0</v>
      </c>
      <c r="AB190" s="43"/>
      <c r="AC190" s="43"/>
      <c r="AD190" s="43"/>
      <c r="AE190" s="43"/>
      <c r="AF190" s="43"/>
      <c r="AG190" s="44"/>
      <c r="AH190" s="45"/>
      <c r="AI190" s="20"/>
    </row>
    <row r="191" ht="13.5" thickTop="1"/>
    <row r="193" spans="1:36" ht="18">
      <c r="A193" s="88" t="str">
        <f>P156</f>
        <v>Teste de Matemática                6 º Ano             Turma B             Data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71"/>
      <c r="AJ193" s="71"/>
    </row>
    <row r="195" spans="1:34" ht="18">
      <c r="A195" s="79" t="s">
        <v>18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</row>
    <row r="198" spans="2:5" ht="12.75">
      <c r="B198" s="57"/>
      <c r="C198" s="58"/>
      <c r="D198" s="58"/>
      <c r="E198" s="59"/>
    </row>
    <row r="199" spans="2:5" ht="12.75">
      <c r="B199" s="77" t="s">
        <v>20</v>
      </c>
      <c r="C199" s="78"/>
      <c r="D199" s="52"/>
      <c r="E199" s="54">
        <f>COUNTA(B162:B186)</f>
        <v>20</v>
      </c>
    </row>
    <row r="200" spans="2:5" ht="12.75">
      <c r="B200" s="55"/>
      <c r="C200" s="51"/>
      <c r="D200" s="51"/>
      <c r="E200" s="56"/>
    </row>
    <row r="201" spans="2:5" ht="12.75">
      <c r="B201" s="53" t="s">
        <v>19</v>
      </c>
      <c r="C201" s="52"/>
      <c r="D201" s="52"/>
      <c r="E201" s="54">
        <f>25-COUNTIF(AB162:AB186,"")</f>
        <v>0</v>
      </c>
    </row>
    <row r="202" spans="2:5" ht="12.75">
      <c r="B202" s="55"/>
      <c r="C202" s="51"/>
      <c r="D202" s="51"/>
      <c r="E202" s="56"/>
    </row>
    <row r="203" spans="2:5" ht="12.75">
      <c r="B203" s="53" t="s">
        <v>21</v>
      </c>
      <c r="C203" s="52" t="s">
        <v>15</v>
      </c>
      <c r="D203" s="52"/>
      <c r="E203" s="54" t="e">
        <f>AVERAGE(AG162:AG186)</f>
        <v>#DIV/0!</v>
      </c>
    </row>
    <row r="204" spans="2:5" ht="12.75">
      <c r="B204" s="55"/>
      <c r="C204" s="51"/>
      <c r="D204" s="51"/>
      <c r="E204" s="56"/>
    </row>
    <row r="205" spans="2:5" ht="12.75">
      <c r="B205" s="53" t="s">
        <v>22</v>
      </c>
      <c r="C205" s="52" t="s">
        <v>15</v>
      </c>
      <c r="D205" s="52"/>
      <c r="E205" s="54" t="e">
        <f>MODE(AG162:AG186)</f>
        <v>#N/A</v>
      </c>
    </row>
    <row r="206" spans="2:5" ht="12.75">
      <c r="B206" s="55"/>
      <c r="C206" s="51"/>
      <c r="D206" s="51"/>
      <c r="E206" s="56"/>
    </row>
    <row r="207" spans="2:5" ht="12.75">
      <c r="B207" s="53" t="s">
        <v>23</v>
      </c>
      <c r="C207" s="52" t="s">
        <v>15</v>
      </c>
      <c r="D207" s="52"/>
      <c r="E207" s="54">
        <f>MAX(AG162:AG186)</f>
        <v>0</v>
      </c>
    </row>
    <row r="208" spans="2:5" ht="12.75">
      <c r="B208" s="55"/>
      <c r="C208" s="51"/>
      <c r="D208" s="51"/>
      <c r="E208" s="56"/>
    </row>
    <row r="209" spans="2:5" ht="12.75">
      <c r="B209" s="53" t="s">
        <v>24</v>
      </c>
      <c r="C209" s="52" t="s">
        <v>15</v>
      </c>
      <c r="D209" s="52"/>
      <c r="E209" s="54">
        <f>MIN(AG162:AG186)</f>
        <v>0</v>
      </c>
    </row>
    <row r="210" spans="2:5" ht="12.75">
      <c r="B210" s="55"/>
      <c r="C210" s="51"/>
      <c r="D210" s="51"/>
      <c r="E210" s="56"/>
    </row>
    <row r="211" spans="2:5" ht="12.75">
      <c r="B211" s="53" t="s">
        <v>25</v>
      </c>
      <c r="C211" s="52"/>
      <c r="D211" s="52"/>
      <c r="E211" s="54">
        <f>COUNTIF(AG162:AG186,"&gt;=50")</f>
        <v>0</v>
      </c>
    </row>
    <row r="212" spans="2:5" ht="12.75">
      <c r="B212" s="55"/>
      <c r="C212" s="51"/>
      <c r="D212" s="51"/>
      <c r="E212" s="56"/>
    </row>
    <row r="213" spans="2:5" ht="12.75">
      <c r="B213" s="53" t="s">
        <v>26</v>
      </c>
      <c r="C213" s="52"/>
      <c r="D213" s="52"/>
      <c r="E213" s="54">
        <f>COUNTIF(AG162:AG186,"&lt;50")</f>
        <v>0</v>
      </c>
    </row>
    <row r="214" spans="2:5" ht="12.75">
      <c r="B214" s="55"/>
      <c r="C214" s="51"/>
      <c r="D214" s="51"/>
      <c r="E214" s="56"/>
    </row>
    <row r="215" spans="2:5" ht="12.75">
      <c r="B215" s="53" t="s">
        <v>33</v>
      </c>
      <c r="C215" s="69">
        <f>COUNTIF(AH162:AH186,"Excelente")</f>
        <v>0</v>
      </c>
      <c r="D215" s="67" t="e">
        <f>ROUND((C215/E201*100),1)</f>
        <v>#DIV/0!</v>
      </c>
      <c r="E215" s="65" t="s">
        <v>15</v>
      </c>
    </row>
    <row r="216" spans="2:5" ht="12.75">
      <c r="B216" s="55"/>
      <c r="C216" s="70"/>
      <c r="D216" s="68"/>
      <c r="E216" s="66"/>
    </row>
    <row r="217" spans="2:5" ht="12.75">
      <c r="B217" s="53" t="s">
        <v>32</v>
      </c>
      <c r="C217" s="69">
        <f>COUNTIF(AH162:AH186,"Sat. Bem")</f>
        <v>0</v>
      </c>
      <c r="D217" s="67" t="e">
        <f>ROUND((C217/E201*100),1)</f>
        <v>#DIV/0!</v>
      </c>
      <c r="E217" s="65" t="s">
        <v>15</v>
      </c>
    </row>
    <row r="218" spans="2:5" ht="12.75">
      <c r="B218" s="55"/>
      <c r="C218" s="70"/>
      <c r="D218" s="68"/>
      <c r="E218" s="66"/>
    </row>
    <row r="219" spans="2:5" ht="12.75">
      <c r="B219" s="53" t="s">
        <v>31</v>
      </c>
      <c r="C219" s="69">
        <f>COUNTIF(AH162:AH186,"Satisfaz")</f>
        <v>0</v>
      </c>
      <c r="D219" s="67" t="e">
        <f>ROUND((C219/E201*100),1)</f>
        <v>#DIV/0!</v>
      </c>
      <c r="E219" s="65" t="s">
        <v>15</v>
      </c>
    </row>
    <row r="220" spans="2:5" ht="12.75">
      <c r="B220" s="55"/>
      <c r="C220" s="70"/>
      <c r="D220" s="68"/>
      <c r="E220" s="66"/>
    </row>
    <row r="221" spans="2:5" ht="12.75">
      <c r="B221" s="53" t="s">
        <v>30</v>
      </c>
      <c r="C221" s="69">
        <f>COUNTIF(AH162:AH186,"Sat. Pouco")</f>
        <v>0</v>
      </c>
      <c r="D221" s="67" t="e">
        <f>ROUND((C221/E201*100),1)</f>
        <v>#DIV/0!</v>
      </c>
      <c r="E221" s="65" t="s">
        <v>15</v>
      </c>
    </row>
    <row r="222" spans="2:5" ht="12.75">
      <c r="B222" s="55"/>
      <c r="C222" s="70"/>
      <c r="D222" s="68"/>
      <c r="E222" s="66"/>
    </row>
    <row r="223" spans="2:5" ht="12.75">
      <c r="B223" s="53" t="s">
        <v>29</v>
      </c>
      <c r="C223" s="69">
        <f>COUNTIF(AH162:AH186,"Não Sat.")</f>
        <v>0</v>
      </c>
      <c r="D223" s="67" t="e">
        <f>ROUND((C223/E201*100),1)</f>
        <v>#DIV/0!</v>
      </c>
      <c r="E223" s="65" t="s">
        <v>15</v>
      </c>
    </row>
    <row r="224" spans="2:5" ht="12.75">
      <c r="B224" s="55"/>
      <c r="C224" s="70"/>
      <c r="D224" s="68"/>
      <c r="E224" s="66"/>
    </row>
    <row r="225" spans="2:5" ht="12.75">
      <c r="B225" s="53" t="s">
        <v>28</v>
      </c>
      <c r="C225" s="69">
        <f>COUNTIF(AH162:AH186,"M. Fraco")</f>
        <v>0</v>
      </c>
      <c r="D225" s="67" t="e">
        <f>ROUND((C225/E201*100),1)</f>
        <v>#DIV/0!</v>
      </c>
      <c r="E225" s="65" t="s">
        <v>15</v>
      </c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1"/>
      <c r="C228" s="46"/>
      <c r="D228" s="46"/>
      <c r="E228" s="62"/>
    </row>
    <row r="229" spans="2:5" ht="12.75">
      <c r="B229" s="63"/>
      <c r="C229" s="47"/>
      <c r="D229" s="47"/>
      <c r="E229" s="64"/>
    </row>
    <row r="233" spans="1:36" ht="15.75">
      <c r="A233" s="60"/>
      <c r="B233" s="60"/>
      <c r="C233" s="76" t="s">
        <v>27</v>
      </c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60"/>
      <c r="O233" s="60"/>
      <c r="P233" s="60" t="s">
        <v>75</v>
      </c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1"/>
      <c r="AJ233" s="1"/>
    </row>
    <row r="235" ht="13.5" thickBot="1"/>
    <row r="236" spans="1:36" ht="13.5" thickTop="1">
      <c r="A236" s="9"/>
      <c r="B236" s="27" t="s">
        <v>0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3" t="s">
        <v>1</v>
      </c>
      <c r="AC236" s="83" t="s">
        <v>2</v>
      </c>
      <c r="AD236" s="84"/>
      <c r="AE236" s="84"/>
      <c r="AF236" s="85"/>
      <c r="AG236" s="81" t="s">
        <v>14</v>
      </c>
      <c r="AH236" s="82"/>
      <c r="AI236" s="19"/>
      <c r="AJ236" s="3"/>
    </row>
    <row r="237" spans="1:35" ht="26.25">
      <c r="A237" s="10"/>
      <c r="B237" s="15" t="s">
        <v>17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24">
        <f>SUM(C237:AA237)</f>
        <v>0</v>
      </c>
      <c r="AC237" s="29" t="s">
        <v>3</v>
      </c>
      <c r="AD237" s="29" t="s">
        <v>4</v>
      </c>
      <c r="AE237" s="29" t="s">
        <v>5</v>
      </c>
      <c r="AF237" s="29" t="s">
        <v>6</v>
      </c>
      <c r="AG237" s="8" t="s">
        <v>15</v>
      </c>
      <c r="AH237" s="18" t="s">
        <v>16</v>
      </c>
      <c r="AI237" s="20"/>
    </row>
    <row r="238" spans="1:35" ht="12.75">
      <c r="A238" s="16" t="s">
        <v>7</v>
      </c>
      <c r="B238" s="17" t="s">
        <v>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25"/>
      <c r="AC238" s="31"/>
      <c r="AD238" s="31"/>
      <c r="AE238" s="31"/>
      <c r="AF238" s="32"/>
      <c r="AG238" s="13"/>
      <c r="AH238" s="12"/>
      <c r="AI238" s="20"/>
    </row>
    <row r="239" spans="1:35" ht="13.5">
      <c r="A239" s="11">
        <v>1</v>
      </c>
      <c r="B239" s="75" t="s">
        <v>55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aca="true" t="shared" si="36" ref="AB239:AB263">IF(AI239&lt;&gt;0,SUM(C239:AA239),"")</f>
      </c>
      <c r="AC239" s="30">
        <f aca="true" t="shared" si="37" ref="AC239:AC263">SUM(COUNTIF(C239,C$237),COUNTIF(D239,D$237),COUNTIF(E239,E$237),COUNTIF(F239,F$237),COUNTIF(G239,G$237),COUNTIF(H239,H$237),COUNTIF(I239,I$237),COUNTIF(J239,J$237),COUNTIF(K239,K$237),COUNTIF(L239,L$237),COUNTIF(M239,M$237),COUNTIF(N239,N$237),COUNTIF(O239,O$237),COUNTIF(P239,P$237),COUNTIF(Q239,Q$237),COUNTIF(R239,R$237),COUNTIF(S239,S$237),COUNTIF(T239,T$237),COUNTIF(U239,U$237),COUNTIF(V239,V$237),COUNTIF(W239,W$237),COUNTIF(X239,X$237),COUNTIF(Y239,Y$237),COUNTIF(Z239,Z$237),COUNTIF(AA239,AA$237))</f>
        <v>0</v>
      </c>
      <c r="AD239" s="30">
        <f aca="true" t="shared" si="38" ref="AD239:AD263">COUNTA(C239:AA239)-AC239-AE239-AF239</f>
        <v>0</v>
      </c>
      <c r="AE239" s="30">
        <f aca="true" t="shared" si="39" ref="AE239:AE263">COUNTIF(C239:AA239,"0")</f>
        <v>0</v>
      </c>
      <c r="AF239" s="30">
        <f aca="true" t="shared" si="40" ref="AF239:AF263">COUNTIF(C239:AA239,"X")</f>
        <v>0</v>
      </c>
      <c r="AG239" s="21">
        <f>IF(AB239&lt;&gt;"",ROUND((AB239*100)/AB$237,0),"")</f>
      </c>
      <c r="AH239" s="14">
        <f aca="true" t="shared" si="41" ref="AH239:AH263">IF(AG239&lt;&gt;"",IF(AG239&gt;89,"Excelente",IF(AG239&gt;74,"Sat. Bem",IF(AG239&gt;55,"Satisfaz",IF(AG239&gt;49,"Sat. Pouco",IF(AG239&gt;20,"Não Sat.",IF(AG239&gt;=0,"M. Fraco","")))))),"")</f>
      </c>
      <c r="AI239" s="20">
        <f aca="true" t="shared" si="42" ref="AI239:AI263">COUNTA(C239:AA239)</f>
        <v>0</v>
      </c>
    </row>
    <row r="240" spans="1:35" ht="13.5">
      <c r="A240" s="11">
        <v>2</v>
      </c>
      <c r="B240" s="75" t="s">
        <v>56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aca="true" t="shared" si="43" ref="AG240:AG262">IF(AB240&lt;&gt;"",ROUND((AB240*100)/AB$237,0),"")</f>
      </c>
      <c r="AH240" s="14">
        <f t="shared" si="41"/>
      </c>
      <c r="AI240" s="20">
        <f t="shared" si="42"/>
        <v>0</v>
      </c>
    </row>
    <row r="241" spans="1:35" ht="13.5">
      <c r="A241" s="11">
        <v>3</v>
      </c>
      <c r="B241" s="75" t="s">
        <v>57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3"/>
      </c>
      <c r="AH241" s="14">
        <f t="shared" si="41"/>
      </c>
      <c r="AI241" s="20">
        <f t="shared" si="42"/>
        <v>0</v>
      </c>
    </row>
    <row r="242" spans="1:35" ht="13.5">
      <c r="A242" s="11">
        <v>4</v>
      </c>
      <c r="B242" s="75" t="s">
        <v>58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3"/>
      </c>
      <c r="AH242" s="14">
        <f t="shared" si="41"/>
      </c>
      <c r="AI242" s="20">
        <f t="shared" si="42"/>
        <v>0</v>
      </c>
    </row>
    <row r="243" spans="1:35" ht="13.5">
      <c r="A243" s="11">
        <v>5</v>
      </c>
      <c r="B243" s="75" t="s">
        <v>59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3"/>
      </c>
      <c r="AH243" s="14">
        <f t="shared" si="41"/>
      </c>
      <c r="AI243" s="20">
        <f t="shared" si="42"/>
        <v>0</v>
      </c>
    </row>
    <row r="244" spans="1:35" ht="13.5">
      <c r="A244" s="11">
        <v>6</v>
      </c>
      <c r="B244" s="75" t="s">
        <v>60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3"/>
      </c>
      <c r="AH244" s="14">
        <f t="shared" si="41"/>
      </c>
      <c r="AI244" s="20">
        <f t="shared" si="42"/>
        <v>0</v>
      </c>
    </row>
    <row r="245" spans="1:35" ht="13.5">
      <c r="A245" s="11">
        <v>7</v>
      </c>
      <c r="B245" s="75" t="s">
        <v>61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3"/>
      </c>
      <c r="AH245" s="14">
        <f t="shared" si="41"/>
      </c>
      <c r="AI245" s="20">
        <f t="shared" si="42"/>
        <v>0</v>
      </c>
    </row>
    <row r="246" spans="1:35" ht="13.5">
      <c r="A246" s="11">
        <v>8</v>
      </c>
      <c r="B246" s="75" t="s">
        <v>62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3"/>
      </c>
      <c r="AH246" s="14">
        <f t="shared" si="41"/>
      </c>
      <c r="AI246" s="20">
        <f t="shared" si="42"/>
        <v>0</v>
      </c>
    </row>
    <row r="247" spans="1:35" ht="13.5">
      <c r="A247" s="11">
        <v>9</v>
      </c>
      <c r="B247" s="75" t="s">
        <v>63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3"/>
      </c>
      <c r="AH247" s="14">
        <f t="shared" si="41"/>
      </c>
      <c r="AI247" s="20">
        <f t="shared" si="42"/>
        <v>0</v>
      </c>
    </row>
    <row r="248" spans="1:35" ht="13.5">
      <c r="A248" s="11">
        <v>10</v>
      </c>
      <c r="B248" s="75" t="s">
        <v>64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3"/>
      </c>
      <c r="AH248" s="14">
        <f t="shared" si="41"/>
      </c>
      <c r="AI248" s="20">
        <f t="shared" si="42"/>
        <v>0</v>
      </c>
    </row>
    <row r="249" spans="1:35" ht="13.5">
      <c r="A249" s="11">
        <v>11</v>
      </c>
      <c r="B249" s="75" t="s">
        <v>65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3"/>
      </c>
      <c r="AH249" s="14">
        <f t="shared" si="41"/>
      </c>
      <c r="AI249" s="20">
        <f t="shared" si="42"/>
        <v>0</v>
      </c>
    </row>
    <row r="250" spans="1:35" ht="13.5">
      <c r="A250" s="11">
        <v>12</v>
      </c>
      <c r="B250" s="75" t="s">
        <v>66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3"/>
      </c>
      <c r="AH250" s="14">
        <f t="shared" si="41"/>
      </c>
      <c r="AI250" s="20">
        <f t="shared" si="42"/>
        <v>0</v>
      </c>
    </row>
    <row r="251" spans="1:35" ht="13.5">
      <c r="A251" s="11">
        <v>13</v>
      </c>
      <c r="B251" s="75" t="s">
        <v>67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3"/>
      </c>
      <c r="AH251" s="14">
        <f t="shared" si="41"/>
      </c>
      <c r="AI251" s="20">
        <f t="shared" si="42"/>
        <v>0</v>
      </c>
    </row>
    <row r="252" spans="1:35" ht="13.5">
      <c r="A252" s="11">
        <v>14</v>
      </c>
      <c r="B252" s="75" t="s">
        <v>68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3"/>
      </c>
      <c r="AH252" s="14">
        <f t="shared" si="41"/>
      </c>
      <c r="AI252" s="20">
        <f t="shared" si="42"/>
        <v>0</v>
      </c>
    </row>
    <row r="253" spans="1:35" ht="13.5">
      <c r="A253" s="11">
        <v>15</v>
      </c>
      <c r="B253" s="75" t="s">
        <v>69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3"/>
      </c>
      <c r="AH253" s="14">
        <f t="shared" si="41"/>
      </c>
      <c r="AI253" s="20">
        <f t="shared" si="42"/>
        <v>0</v>
      </c>
    </row>
    <row r="254" spans="1:35" ht="13.5">
      <c r="A254" s="11">
        <v>16</v>
      </c>
      <c r="B254" s="75" t="s">
        <v>71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3"/>
      </c>
      <c r="AH254" s="14">
        <f t="shared" si="41"/>
      </c>
      <c r="AI254" s="20">
        <f t="shared" si="42"/>
        <v>0</v>
      </c>
    </row>
    <row r="255" spans="1:35" ht="13.5">
      <c r="A255" s="11">
        <v>17</v>
      </c>
      <c r="B255" s="75" t="s">
        <v>70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3"/>
      </c>
      <c r="AH255" s="14">
        <f t="shared" si="41"/>
      </c>
      <c r="AI255" s="20">
        <f t="shared" si="42"/>
        <v>0</v>
      </c>
    </row>
    <row r="256" spans="1:35" ht="13.5">
      <c r="A256" s="11">
        <v>18</v>
      </c>
      <c r="B256" s="75" t="s">
        <v>72</v>
      </c>
      <c r="C256" s="49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6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3"/>
      </c>
      <c r="AH256" s="14">
        <f t="shared" si="41"/>
      </c>
      <c r="AI256" s="20">
        <f t="shared" si="42"/>
        <v>0</v>
      </c>
    </row>
    <row r="257" spans="1:35" ht="13.5">
      <c r="A257" s="11">
        <v>19</v>
      </c>
      <c r="B257" s="72" t="s">
        <v>73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3"/>
      </c>
      <c r="AH257" s="14">
        <f t="shared" si="41"/>
      </c>
      <c r="AI257" s="20">
        <f t="shared" si="42"/>
        <v>0</v>
      </c>
    </row>
    <row r="258" spans="1:35" ht="13.5">
      <c r="A258" s="11">
        <v>20</v>
      </c>
      <c r="B258" s="72" t="s">
        <v>74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3"/>
      </c>
      <c r="AH258" s="14">
        <f t="shared" si="41"/>
      </c>
      <c r="AI258" s="20">
        <f t="shared" si="42"/>
        <v>0</v>
      </c>
    </row>
    <row r="259" spans="1:35" ht="13.5">
      <c r="A259" s="11">
        <v>21</v>
      </c>
      <c r="B259" s="7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3"/>
      </c>
      <c r="AH259" s="14">
        <f t="shared" si="41"/>
      </c>
      <c r="AI259" s="20">
        <f t="shared" si="42"/>
        <v>0</v>
      </c>
    </row>
    <row r="260" spans="1:35" ht="13.5">
      <c r="A260" s="11">
        <v>22</v>
      </c>
      <c r="B260" s="7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3"/>
      </c>
      <c r="AH260" s="14">
        <f t="shared" si="41"/>
      </c>
      <c r="AI260" s="20">
        <f t="shared" si="42"/>
        <v>0</v>
      </c>
    </row>
    <row r="261" spans="1:35" ht="13.5">
      <c r="A261" s="11">
        <v>23</v>
      </c>
      <c r="B261" s="7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3"/>
      </c>
      <c r="AH261" s="14">
        <f t="shared" si="41"/>
      </c>
      <c r="AI261" s="20">
        <f t="shared" si="42"/>
        <v>0</v>
      </c>
    </row>
    <row r="262" spans="1:35" ht="13.5">
      <c r="A262" s="11">
        <v>24</v>
      </c>
      <c r="B262" s="7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3"/>
      </c>
      <c r="AH262" s="14">
        <f t="shared" si="41"/>
      </c>
      <c r="AI262" s="20">
        <f t="shared" si="42"/>
        <v>0</v>
      </c>
    </row>
    <row r="263" spans="1:35" ht="13.5">
      <c r="A263" s="11">
        <v>25</v>
      </c>
      <c r="B263" s="7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26">
        <f t="shared" si="36"/>
      </c>
      <c r="AC263" s="30">
        <f t="shared" si="37"/>
        <v>0</v>
      </c>
      <c r="AD263" s="30">
        <f t="shared" si="38"/>
        <v>0</v>
      </c>
      <c r="AE263" s="30">
        <f t="shared" si="39"/>
        <v>0</v>
      </c>
      <c r="AF263" s="30">
        <f t="shared" si="40"/>
        <v>0</v>
      </c>
      <c r="AG263" s="21">
        <f>IF(AB263&lt;&gt;"",ROUND((AB263*100)/AB$237,0),"")</f>
      </c>
      <c r="AH263" s="14">
        <f t="shared" si="41"/>
      </c>
      <c r="AI263" s="20">
        <f t="shared" si="42"/>
        <v>0</v>
      </c>
    </row>
    <row r="264" spans="1:35" ht="13.5">
      <c r="A264" s="86" t="s">
        <v>9</v>
      </c>
      <c r="B264" s="33" t="s">
        <v>10</v>
      </c>
      <c r="C264" s="34">
        <f aca="true" t="shared" si="44" ref="C264:AA264">COUNTIF(C239:C263,C237)</f>
        <v>0</v>
      </c>
      <c r="D264" s="34">
        <f t="shared" si="44"/>
        <v>0</v>
      </c>
      <c r="E264" s="34">
        <f t="shared" si="44"/>
        <v>0</v>
      </c>
      <c r="F264" s="34">
        <f t="shared" si="44"/>
        <v>0</v>
      </c>
      <c r="G264" s="34">
        <f t="shared" si="44"/>
        <v>0</v>
      </c>
      <c r="H264" s="34">
        <f t="shared" si="44"/>
        <v>0</v>
      </c>
      <c r="I264" s="34">
        <f t="shared" si="44"/>
        <v>0</v>
      </c>
      <c r="J264" s="34">
        <f t="shared" si="44"/>
        <v>0</v>
      </c>
      <c r="K264" s="34">
        <f t="shared" si="44"/>
        <v>0</v>
      </c>
      <c r="L264" s="34">
        <f t="shared" si="44"/>
        <v>0</v>
      </c>
      <c r="M264" s="34">
        <f t="shared" si="44"/>
        <v>0</v>
      </c>
      <c r="N264" s="34">
        <f t="shared" si="44"/>
        <v>0</v>
      </c>
      <c r="O264" s="34">
        <f t="shared" si="44"/>
        <v>0</v>
      </c>
      <c r="P264" s="34">
        <f t="shared" si="44"/>
        <v>0</v>
      </c>
      <c r="Q264" s="34">
        <f t="shared" si="44"/>
        <v>0</v>
      </c>
      <c r="R264" s="34">
        <f t="shared" si="44"/>
        <v>0</v>
      </c>
      <c r="S264" s="34">
        <f t="shared" si="44"/>
        <v>0</v>
      </c>
      <c r="T264" s="34">
        <f t="shared" si="44"/>
        <v>0</v>
      </c>
      <c r="U264" s="34">
        <f t="shared" si="44"/>
        <v>0</v>
      </c>
      <c r="V264" s="34">
        <f t="shared" si="44"/>
        <v>0</v>
      </c>
      <c r="W264" s="34">
        <f t="shared" si="44"/>
        <v>0</v>
      </c>
      <c r="X264" s="34">
        <f t="shared" si="44"/>
        <v>0</v>
      </c>
      <c r="Y264" s="34">
        <f t="shared" si="44"/>
        <v>0</v>
      </c>
      <c r="Z264" s="34">
        <f t="shared" si="44"/>
        <v>0</v>
      </c>
      <c r="AA264" s="34">
        <f t="shared" si="44"/>
        <v>0</v>
      </c>
      <c r="AB264" s="35"/>
      <c r="AC264" s="35"/>
      <c r="AD264" s="35"/>
      <c r="AE264" s="35"/>
      <c r="AF264" s="35"/>
      <c r="AG264" s="36"/>
      <c r="AH264" s="37"/>
      <c r="AI264" s="20"/>
    </row>
    <row r="265" spans="1:35" ht="13.5">
      <c r="A265" s="86"/>
      <c r="B265" s="38" t="s">
        <v>11</v>
      </c>
      <c r="C265" s="22">
        <f aca="true" t="shared" si="45" ref="C265:AA265">COUNTIF(C239:C263,"&gt;0")-COUNTIF(C239:C263,C237)</f>
        <v>0</v>
      </c>
      <c r="D265" s="22">
        <f t="shared" si="45"/>
        <v>0</v>
      </c>
      <c r="E265" s="22">
        <f t="shared" si="45"/>
        <v>0</v>
      </c>
      <c r="F265" s="22">
        <f t="shared" si="45"/>
        <v>0</v>
      </c>
      <c r="G265" s="22">
        <f t="shared" si="45"/>
        <v>0</v>
      </c>
      <c r="H265" s="22">
        <f t="shared" si="45"/>
        <v>0</v>
      </c>
      <c r="I265" s="22">
        <f t="shared" si="45"/>
        <v>0</v>
      </c>
      <c r="J265" s="22">
        <f t="shared" si="45"/>
        <v>0</v>
      </c>
      <c r="K265" s="22">
        <f t="shared" si="45"/>
        <v>0</v>
      </c>
      <c r="L265" s="22">
        <f t="shared" si="45"/>
        <v>0</v>
      </c>
      <c r="M265" s="22">
        <f t="shared" si="45"/>
        <v>0</v>
      </c>
      <c r="N265" s="22">
        <f t="shared" si="45"/>
        <v>0</v>
      </c>
      <c r="O265" s="22">
        <f t="shared" si="45"/>
        <v>0</v>
      </c>
      <c r="P265" s="22">
        <f t="shared" si="45"/>
        <v>0</v>
      </c>
      <c r="Q265" s="22">
        <f t="shared" si="45"/>
        <v>0</v>
      </c>
      <c r="R265" s="22">
        <f t="shared" si="45"/>
        <v>0</v>
      </c>
      <c r="S265" s="22">
        <f t="shared" si="45"/>
        <v>0</v>
      </c>
      <c r="T265" s="22">
        <f t="shared" si="45"/>
        <v>0</v>
      </c>
      <c r="U265" s="22">
        <f t="shared" si="45"/>
        <v>0</v>
      </c>
      <c r="V265" s="22">
        <f t="shared" si="45"/>
        <v>0</v>
      </c>
      <c r="W265" s="22">
        <f t="shared" si="45"/>
        <v>0</v>
      </c>
      <c r="X265" s="22">
        <f t="shared" si="45"/>
        <v>0</v>
      </c>
      <c r="Y265" s="22">
        <f t="shared" si="45"/>
        <v>0</v>
      </c>
      <c r="Z265" s="22">
        <f t="shared" si="45"/>
        <v>0</v>
      </c>
      <c r="AA265" s="22">
        <f t="shared" si="45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3.5">
      <c r="A266" s="86"/>
      <c r="B266" s="38" t="s">
        <v>12</v>
      </c>
      <c r="C266" s="22">
        <f aca="true" t="shared" si="46" ref="C266:AA266">COUNTIF(C239:C263,"0")</f>
        <v>0</v>
      </c>
      <c r="D266" s="22">
        <f t="shared" si="46"/>
        <v>0</v>
      </c>
      <c r="E266" s="22">
        <f t="shared" si="46"/>
        <v>0</v>
      </c>
      <c r="F266" s="22">
        <f t="shared" si="46"/>
        <v>0</v>
      </c>
      <c r="G266" s="22">
        <f t="shared" si="46"/>
        <v>0</v>
      </c>
      <c r="H266" s="22">
        <f t="shared" si="46"/>
        <v>0</v>
      </c>
      <c r="I266" s="22">
        <f t="shared" si="46"/>
        <v>0</v>
      </c>
      <c r="J266" s="22">
        <f t="shared" si="46"/>
        <v>0</v>
      </c>
      <c r="K266" s="22">
        <f t="shared" si="46"/>
        <v>0</v>
      </c>
      <c r="L266" s="22">
        <f t="shared" si="46"/>
        <v>0</v>
      </c>
      <c r="M266" s="22">
        <f t="shared" si="46"/>
        <v>0</v>
      </c>
      <c r="N266" s="22">
        <f t="shared" si="46"/>
        <v>0</v>
      </c>
      <c r="O266" s="22">
        <f t="shared" si="46"/>
        <v>0</v>
      </c>
      <c r="P266" s="22">
        <f t="shared" si="46"/>
        <v>0</v>
      </c>
      <c r="Q266" s="22">
        <f t="shared" si="46"/>
        <v>0</v>
      </c>
      <c r="R266" s="22">
        <f t="shared" si="46"/>
        <v>0</v>
      </c>
      <c r="S266" s="22">
        <f t="shared" si="46"/>
        <v>0</v>
      </c>
      <c r="T266" s="22">
        <f t="shared" si="46"/>
        <v>0</v>
      </c>
      <c r="U266" s="22">
        <f t="shared" si="46"/>
        <v>0</v>
      </c>
      <c r="V266" s="22">
        <f t="shared" si="46"/>
        <v>0</v>
      </c>
      <c r="W266" s="22">
        <f t="shared" si="46"/>
        <v>0</v>
      </c>
      <c r="X266" s="22">
        <f t="shared" si="46"/>
        <v>0</v>
      </c>
      <c r="Y266" s="22">
        <f t="shared" si="46"/>
        <v>0</v>
      </c>
      <c r="Z266" s="22">
        <f t="shared" si="46"/>
        <v>0</v>
      </c>
      <c r="AA266" s="22">
        <f t="shared" si="46"/>
        <v>0</v>
      </c>
      <c r="AB266" s="30"/>
      <c r="AC266" s="30"/>
      <c r="AD266" s="30"/>
      <c r="AE266" s="30"/>
      <c r="AF266" s="30"/>
      <c r="AG266" s="39"/>
      <c r="AH266" s="40"/>
      <c r="AI266" s="20"/>
    </row>
    <row r="267" spans="1:35" ht="14.25" thickBot="1">
      <c r="A267" s="87"/>
      <c r="B267" s="41" t="s">
        <v>13</v>
      </c>
      <c r="C267" s="42">
        <f aca="true" t="shared" si="47" ref="C267:AA267">COUNTIF(C239:C263,"x")</f>
        <v>0</v>
      </c>
      <c r="D267" s="42">
        <f t="shared" si="47"/>
        <v>0</v>
      </c>
      <c r="E267" s="42">
        <f t="shared" si="47"/>
        <v>0</v>
      </c>
      <c r="F267" s="42">
        <f t="shared" si="47"/>
        <v>0</v>
      </c>
      <c r="G267" s="42">
        <f t="shared" si="47"/>
        <v>0</v>
      </c>
      <c r="H267" s="42">
        <f t="shared" si="47"/>
        <v>0</v>
      </c>
      <c r="I267" s="42">
        <f t="shared" si="47"/>
        <v>0</v>
      </c>
      <c r="J267" s="42">
        <f t="shared" si="47"/>
        <v>0</v>
      </c>
      <c r="K267" s="42">
        <f t="shared" si="47"/>
        <v>0</v>
      </c>
      <c r="L267" s="42">
        <f t="shared" si="47"/>
        <v>0</v>
      </c>
      <c r="M267" s="42">
        <f t="shared" si="47"/>
        <v>0</v>
      </c>
      <c r="N267" s="42">
        <f t="shared" si="47"/>
        <v>0</v>
      </c>
      <c r="O267" s="42">
        <f t="shared" si="47"/>
        <v>0</v>
      </c>
      <c r="P267" s="42">
        <f t="shared" si="47"/>
        <v>0</v>
      </c>
      <c r="Q267" s="42">
        <f t="shared" si="47"/>
        <v>0</v>
      </c>
      <c r="R267" s="42">
        <f t="shared" si="47"/>
        <v>0</v>
      </c>
      <c r="S267" s="42">
        <f t="shared" si="47"/>
        <v>0</v>
      </c>
      <c r="T267" s="42">
        <f t="shared" si="47"/>
        <v>0</v>
      </c>
      <c r="U267" s="42">
        <f t="shared" si="47"/>
        <v>0</v>
      </c>
      <c r="V267" s="42">
        <f t="shared" si="47"/>
        <v>0</v>
      </c>
      <c r="W267" s="42">
        <f t="shared" si="47"/>
        <v>0</v>
      </c>
      <c r="X267" s="42">
        <f t="shared" si="47"/>
        <v>0</v>
      </c>
      <c r="Y267" s="42">
        <f t="shared" si="47"/>
        <v>0</v>
      </c>
      <c r="Z267" s="42">
        <f t="shared" si="47"/>
        <v>0</v>
      </c>
      <c r="AA267" s="42">
        <f t="shared" si="47"/>
        <v>0</v>
      </c>
      <c r="AB267" s="43"/>
      <c r="AC267" s="43"/>
      <c r="AD267" s="43"/>
      <c r="AE267" s="43"/>
      <c r="AF267" s="43"/>
      <c r="AG267" s="44"/>
      <c r="AH267" s="45"/>
      <c r="AI267" s="20"/>
    </row>
    <row r="268" ht="13.5" thickTop="1"/>
    <row r="270" spans="1:36" ht="18">
      <c r="A270" s="88" t="str">
        <f>P233</f>
        <v>Teste de Matemática                6 º Ano             Turma B             Data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71"/>
      <c r="AJ270" s="71"/>
    </row>
    <row r="272" spans="1:34" ht="18">
      <c r="A272" s="79" t="s">
        <v>18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</row>
    <row r="275" spans="2:5" ht="12.75">
      <c r="B275" s="57"/>
      <c r="C275" s="58"/>
      <c r="D275" s="58"/>
      <c r="E275" s="59"/>
    </row>
    <row r="276" spans="2:5" ht="12.75">
      <c r="B276" s="77" t="s">
        <v>20</v>
      </c>
      <c r="C276" s="78"/>
      <c r="D276" s="52"/>
      <c r="E276" s="54">
        <f>COUNTA(B239:B263)</f>
        <v>20</v>
      </c>
    </row>
    <row r="277" spans="2:5" ht="12.75">
      <c r="B277" s="55"/>
      <c r="C277" s="51"/>
      <c r="D277" s="51"/>
      <c r="E277" s="56"/>
    </row>
    <row r="278" spans="2:5" ht="12.75">
      <c r="B278" s="53" t="s">
        <v>19</v>
      </c>
      <c r="C278" s="52"/>
      <c r="D278" s="52"/>
      <c r="E278" s="54">
        <f>25-COUNTIF(AB239:AB263,"")</f>
        <v>0</v>
      </c>
    </row>
    <row r="279" spans="2:5" ht="12.75">
      <c r="B279" s="55"/>
      <c r="C279" s="51"/>
      <c r="D279" s="51"/>
      <c r="E279" s="56"/>
    </row>
    <row r="280" spans="2:5" ht="12.75">
      <c r="B280" s="53" t="s">
        <v>21</v>
      </c>
      <c r="C280" s="52" t="s">
        <v>15</v>
      </c>
      <c r="D280" s="52"/>
      <c r="E280" s="54" t="e">
        <f>AVERAGE(AG239:AG263)</f>
        <v>#DIV/0!</v>
      </c>
    </row>
    <row r="281" spans="2:5" ht="12.75">
      <c r="B281" s="55"/>
      <c r="C281" s="51"/>
      <c r="D281" s="51"/>
      <c r="E281" s="56"/>
    </row>
    <row r="282" spans="2:5" ht="12.75">
      <c r="B282" s="53" t="s">
        <v>22</v>
      </c>
      <c r="C282" s="52" t="s">
        <v>15</v>
      </c>
      <c r="D282" s="52"/>
      <c r="E282" s="54" t="e">
        <f>MODE(AG239:AG263)</f>
        <v>#N/A</v>
      </c>
    </row>
    <row r="283" spans="2:5" ht="12.75">
      <c r="B283" s="55"/>
      <c r="C283" s="51"/>
      <c r="D283" s="51"/>
      <c r="E283" s="56"/>
    </row>
    <row r="284" spans="2:5" ht="12.75">
      <c r="B284" s="53" t="s">
        <v>23</v>
      </c>
      <c r="C284" s="52" t="s">
        <v>15</v>
      </c>
      <c r="D284" s="52"/>
      <c r="E284" s="54">
        <f>MAX(AG239:AG263)</f>
        <v>0</v>
      </c>
    </row>
    <row r="285" spans="2:5" ht="12.75">
      <c r="B285" s="55"/>
      <c r="C285" s="51"/>
      <c r="D285" s="51"/>
      <c r="E285" s="56"/>
    </row>
    <row r="286" spans="2:5" ht="12.75">
      <c r="B286" s="53" t="s">
        <v>24</v>
      </c>
      <c r="C286" s="52" t="s">
        <v>15</v>
      </c>
      <c r="D286" s="52"/>
      <c r="E286" s="54">
        <f>MIN(AG239:AG263)</f>
        <v>0</v>
      </c>
    </row>
    <row r="287" spans="2:5" ht="12.75">
      <c r="B287" s="55"/>
      <c r="C287" s="51"/>
      <c r="D287" s="51"/>
      <c r="E287" s="56"/>
    </row>
    <row r="288" spans="2:5" ht="12.75">
      <c r="B288" s="53" t="s">
        <v>25</v>
      </c>
      <c r="C288" s="52"/>
      <c r="D288" s="52"/>
      <c r="E288" s="54">
        <f>COUNTIF(AG239:AG263,"&gt;=50")</f>
        <v>0</v>
      </c>
    </row>
    <row r="289" spans="2:5" ht="12.75">
      <c r="B289" s="55"/>
      <c r="C289" s="51"/>
      <c r="D289" s="51"/>
      <c r="E289" s="56"/>
    </row>
    <row r="290" spans="2:5" ht="12.75">
      <c r="B290" s="53" t="s">
        <v>26</v>
      </c>
      <c r="C290" s="52"/>
      <c r="D290" s="52"/>
      <c r="E290" s="54">
        <f>COUNTIF(AG239:AG263,"&lt;50")</f>
        <v>0</v>
      </c>
    </row>
    <row r="291" spans="2:5" ht="12.75">
      <c r="B291" s="55"/>
      <c r="C291" s="51"/>
      <c r="D291" s="51"/>
      <c r="E291" s="56"/>
    </row>
    <row r="292" spans="2:5" ht="12.75">
      <c r="B292" s="53" t="s">
        <v>33</v>
      </c>
      <c r="C292" s="69">
        <f>COUNTIF(AH239:AH263,"Excelente")</f>
        <v>0</v>
      </c>
      <c r="D292" s="67" t="e">
        <f>ROUND((C292/E278*100),1)</f>
        <v>#DIV/0!</v>
      </c>
      <c r="E292" s="65" t="s">
        <v>15</v>
      </c>
    </row>
    <row r="293" spans="2:5" ht="12.75">
      <c r="B293" s="55"/>
      <c r="C293" s="70"/>
      <c r="D293" s="68"/>
      <c r="E293" s="66"/>
    </row>
    <row r="294" spans="2:5" ht="12.75">
      <c r="B294" s="53" t="s">
        <v>32</v>
      </c>
      <c r="C294" s="69">
        <f>COUNTIF(AH239:AH263,"Sat. Bem")</f>
        <v>0</v>
      </c>
      <c r="D294" s="67" t="e">
        <f>ROUND((C294/E278*100),1)</f>
        <v>#DIV/0!</v>
      </c>
      <c r="E294" s="65" t="s">
        <v>15</v>
      </c>
    </row>
    <row r="295" spans="2:5" ht="12.75">
      <c r="B295" s="55"/>
      <c r="C295" s="70"/>
      <c r="D295" s="68"/>
      <c r="E295" s="66"/>
    </row>
    <row r="296" spans="2:5" ht="12.75">
      <c r="B296" s="53" t="s">
        <v>31</v>
      </c>
      <c r="C296" s="69">
        <f>COUNTIF(AH239:AH263,"Satisfaz")</f>
        <v>0</v>
      </c>
      <c r="D296" s="67" t="e">
        <f>ROUND((C296/E278*100),1)</f>
        <v>#DIV/0!</v>
      </c>
      <c r="E296" s="65" t="s">
        <v>15</v>
      </c>
    </row>
    <row r="297" spans="2:5" ht="12.75">
      <c r="B297" s="55"/>
      <c r="C297" s="70"/>
      <c r="D297" s="68"/>
      <c r="E297" s="66"/>
    </row>
    <row r="298" spans="2:5" ht="12.75">
      <c r="B298" s="53" t="s">
        <v>30</v>
      </c>
      <c r="C298" s="69">
        <f>COUNTIF(AH239:AH263,"Sat. Pouco")</f>
        <v>0</v>
      </c>
      <c r="D298" s="67" t="e">
        <f>ROUND((C298/E278*100),1)</f>
        <v>#DIV/0!</v>
      </c>
      <c r="E298" s="65" t="s">
        <v>15</v>
      </c>
    </row>
    <row r="299" spans="2:5" ht="12.75">
      <c r="B299" s="55"/>
      <c r="C299" s="70"/>
      <c r="D299" s="68"/>
      <c r="E299" s="66"/>
    </row>
    <row r="300" spans="2:5" ht="12.75">
      <c r="B300" s="53" t="s">
        <v>29</v>
      </c>
      <c r="C300" s="69">
        <f>COUNTIF(AH239:AH263,"Não Sat.")</f>
        <v>0</v>
      </c>
      <c r="D300" s="67" t="e">
        <f>ROUND((C300/E278*100),1)</f>
        <v>#DIV/0!</v>
      </c>
      <c r="E300" s="65" t="s">
        <v>15</v>
      </c>
    </row>
    <row r="301" spans="2:5" ht="12.75">
      <c r="B301" s="55"/>
      <c r="C301" s="70"/>
      <c r="D301" s="68"/>
      <c r="E301" s="66"/>
    </row>
    <row r="302" spans="2:5" ht="12.75">
      <c r="B302" s="53" t="s">
        <v>28</v>
      </c>
      <c r="C302" s="69">
        <f>COUNTIF(AH239:AH263,"M. Fraco")</f>
        <v>0</v>
      </c>
      <c r="D302" s="67" t="e">
        <f>ROUND((C302/E278*100),1)</f>
        <v>#DIV/0!</v>
      </c>
      <c r="E302" s="65" t="s">
        <v>15</v>
      </c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1"/>
      <c r="C305" s="46"/>
      <c r="D305" s="46"/>
      <c r="E305" s="62"/>
    </row>
    <row r="306" spans="2:5" ht="12.75">
      <c r="B306" s="63"/>
      <c r="C306" s="47"/>
      <c r="D306" s="47"/>
      <c r="E306" s="64"/>
    </row>
    <row r="310" spans="1:36" ht="15.75">
      <c r="A310" s="60"/>
      <c r="B310" s="60"/>
      <c r="C310" s="76" t="s">
        <v>27</v>
      </c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60"/>
      <c r="O310" s="60"/>
      <c r="P310" s="60" t="s">
        <v>75</v>
      </c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1"/>
      <c r="AJ310" s="1"/>
    </row>
    <row r="312" ht="13.5" thickBot="1"/>
    <row r="313" spans="1:36" ht="13.5" thickTop="1">
      <c r="A313" s="9"/>
      <c r="B313" s="27" t="s">
        <v>0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3" t="s">
        <v>1</v>
      </c>
      <c r="AC313" s="83" t="s">
        <v>2</v>
      </c>
      <c r="AD313" s="84"/>
      <c r="AE313" s="84"/>
      <c r="AF313" s="85"/>
      <c r="AG313" s="81" t="s">
        <v>14</v>
      </c>
      <c r="AH313" s="82"/>
      <c r="AI313" s="19"/>
      <c r="AJ313" s="3"/>
    </row>
    <row r="314" spans="1:35" ht="26.25">
      <c r="A314" s="10"/>
      <c r="B314" s="15" t="s">
        <v>17</v>
      </c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24">
        <f>SUM(C314:AA314)</f>
        <v>0</v>
      </c>
      <c r="AC314" s="29" t="s">
        <v>3</v>
      </c>
      <c r="AD314" s="29" t="s">
        <v>4</v>
      </c>
      <c r="AE314" s="29" t="s">
        <v>5</v>
      </c>
      <c r="AF314" s="29" t="s">
        <v>6</v>
      </c>
      <c r="AG314" s="8" t="s">
        <v>15</v>
      </c>
      <c r="AH314" s="18" t="s">
        <v>16</v>
      </c>
      <c r="AI314" s="20"/>
    </row>
    <row r="315" spans="1:35" ht="12.75">
      <c r="A315" s="16" t="s">
        <v>7</v>
      </c>
      <c r="B315" s="17" t="s">
        <v>8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25"/>
      <c r="AC315" s="31"/>
      <c r="AD315" s="31"/>
      <c r="AE315" s="31"/>
      <c r="AF315" s="32"/>
      <c r="AG315" s="13"/>
      <c r="AH315" s="12"/>
      <c r="AI315" s="20"/>
    </row>
    <row r="316" spans="1:35" ht="13.5">
      <c r="A316" s="11">
        <v>1</v>
      </c>
      <c r="B316" s="75" t="s">
        <v>55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aca="true" t="shared" si="48" ref="AB316:AB340">IF(AI316&lt;&gt;0,SUM(C316:AA316),"")</f>
      </c>
      <c r="AC316" s="30">
        <f aca="true" t="shared" si="49" ref="AC316:AC340">SUM(COUNTIF(C316,C$314),COUNTIF(D316,D$314),COUNTIF(E316,E$314),COUNTIF(F316,F$314),COUNTIF(G316,G$314),COUNTIF(H316,H$314),COUNTIF(I316,I$314),COUNTIF(J316,J$314),COUNTIF(K316,K$314),COUNTIF(L316,L$314),COUNTIF(M316,M$314),COUNTIF(N316,N$314),COUNTIF(O316,O$314),COUNTIF(P316,P$314),COUNTIF(Q316,Q$314),COUNTIF(R316,R$314),COUNTIF(S316,S$314),COUNTIF(T316,T$314),COUNTIF(U316,U$314),COUNTIF(V316,V$314),COUNTIF(W316,W$314),COUNTIF(X316,X$314),COUNTIF(Y316,Y$314),COUNTIF(Z316,Z$314),COUNTIF(AA316,AA$314))</f>
        <v>0</v>
      </c>
      <c r="AD316" s="30">
        <f aca="true" t="shared" si="50" ref="AD316:AD340">COUNTA(C316:AA316)-AC316-AE316-AF316</f>
        <v>0</v>
      </c>
      <c r="AE316" s="30">
        <f aca="true" t="shared" si="51" ref="AE316:AE340">COUNTIF(C316:AA316,"0")</f>
        <v>0</v>
      </c>
      <c r="AF316" s="30">
        <f aca="true" t="shared" si="52" ref="AF316:AF340">COUNTIF(C316:AA316,"X")</f>
        <v>0</v>
      </c>
      <c r="AG316" s="21">
        <f>IF(AB316&lt;&gt;"",ROUND((AB316*100)/AB$314,0),"")</f>
      </c>
      <c r="AH316" s="14">
        <f aca="true" t="shared" si="53" ref="AH316:AH340">IF(AG316&lt;&gt;"",IF(AG316&gt;89,"Excelente",IF(AG316&gt;74,"Sat. Bem",IF(AG316&gt;55,"Satisfaz",IF(AG316&gt;49,"Sat. Pouco",IF(AG316&gt;20,"Não Sat.",IF(AG316&gt;=0,"M. Fraco","")))))),"")</f>
      </c>
      <c r="AI316" s="20">
        <f aca="true" t="shared" si="54" ref="AI316:AI340">COUNTA(C316:AA316)</f>
        <v>0</v>
      </c>
    </row>
    <row r="317" spans="1:35" ht="13.5">
      <c r="A317" s="11">
        <v>2</v>
      </c>
      <c r="B317" s="75" t="s">
        <v>56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aca="true" t="shared" si="55" ref="AG317:AG340">IF(AB317&lt;&gt;"",ROUND((AB317*100)/AB$314,0),"")</f>
      </c>
      <c r="AH317" s="14">
        <f t="shared" si="53"/>
      </c>
      <c r="AI317" s="20">
        <f t="shared" si="54"/>
        <v>0</v>
      </c>
    </row>
    <row r="318" spans="1:35" ht="13.5">
      <c r="A318" s="11">
        <v>3</v>
      </c>
      <c r="B318" s="75" t="s">
        <v>57</v>
      </c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5"/>
      </c>
      <c r="AH318" s="14">
        <f t="shared" si="53"/>
      </c>
      <c r="AI318" s="20">
        <f t="shared" si="54"/>
        <v>0</v>
      </c>
    </row>
    <row r="319" spans="1:35" ht="13.5">
      <c r="A319" s="11">
        <v>4</v>
      </c>
      <c r="B319" s="75" t="s">
        <v>58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5"/>
      </c>
      <c r="AH319" s="14">
        <f t="shared" si="53"/>
      </c>
      <c r="AI319" s="20">
        <f t="shared" si="54"/>
        <v>0</v>
      </c>
    </row>
    <row r="320" spans="1:35" ht="13.5">
      <c r="A320" s="11">
        <v>5</v>
      </c>
      <c r="B320" s="75" t="s">
        <v>59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5"/>
      </c>
      <c r="AH320" s="14">
        <f t="shared" si="53"/>
      </c>
      <c r="AI320" s="20">
        <f t="shared" si="54"/>
        <v>0</v>
      </c>
    </row>
    <row r="321" spans="1:35" ht="13.5">
      <c r="A321" s="11">
        <v>6</v>
      </c>
      <c r="B321" s="75" t="s">
        <v>60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5"/>
      </c>
      <c r="AH321" s="14">
        <f t="shared" si="53"/>
      </c>
      <c r="AI321" s="20">
        <f t="shared" si="54"/>
        <v>0</v>
      </c>
    </row>
    <row r="322" spans="1:35" ht="13.5">
      <c r="A322" s="11">
        <v>7</v>
      </c>
      <c r="B322" s="75" t="s">
        <v>61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5"/>
      </c>
      <c r="AH322" s="14">
        <f t="shared" si="53"/>
      </c>
      <c r="AI322" s="20">
        <f t="shared" si="54"/>
        <v>0</v>
      </c>
    </row>
    <row r="323" spans="1:35" ht="13.5">
      <c r="A323" s="11">
        <v>8</v>
      </c>
      <c r="B323" s="75" t="s">
        <v>62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5"/>
      </c>
      <c r="AH323" s="14">
        <f t="shared" si="53"/>
      </c>
      <c r="AI323" s="20">
        <f t="shared" si="54"/>
        <v>0</v>
      </c>
    </row>
    <row r="324" spans="1:35" ht="13.5">
      <c r="A324" s="11">
        <v>9</v>
      </c>
      <c r="B324" s="75" t="s">
        <v>63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5"/>
      </c>
      <c r="AH324" s="14">
        <f t="shared" si="53"/>
      </c>
      <c r="AI324" s="20">
        <f t="shared" si="54"/>
        <v>0</v>
      </c>
    </row>
    <row r="325" spans="1:35" ht="13.5">
      <c r="A325" s="11">
        <v>10</v>
      </c>
      <c r="B325" s="75" t="s">
        <v>64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5"/>
      </c>
      <c r="AH325" s="14">
        <f t="shared" si="53"/>
      </c>
      <c r="AI325" s="20">
        <f t="shared" si="54"/>
        <v>0</v>
      </c>
    </row>
    <row r="326" spans="1:35" ht="13.5">
      <c r="A326" s="11">
        <v>11</v>
      </c>
      <c r="B326" s="75" t="s">
        <v>65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5"/>
      </c>
      <c r="AH326" s="14">
        <f t="shared" si="53"/>
      </c>
      <c r="AI326" s="20">
        <f t="shared" si="54"/>
        <v>0</v>
      </c>
    </row>
    <row r="327" spans="1:35" ht="13.5">
      <c r="A327" s="11">
        <v>12</v>
      </c>
      <c r="B327" s="75" t="s">
        <v>66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5"/>
      </c>
      <c r="AH327" s="14">
        <f t="shared" si="53"/>
      </c>
      <c r="AI327" s="20">
        <f t="shared" si="54"/>
        <v>0</v>
      </c>
    </row>
    <row r="328" spans="1:35" ht="13.5">
      <c r="A328" s="11">
        <v>13</v>
      </c>
      <c r="B328" s="75" t="s">
        <v>67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5"/>
      </c>
      <c r="AH328" s="14">
        <f t="shared" si="53"/>
      </c>
      <c r="AI328" s="20">
        <f t="shared" si="54"/>
        <v>0</v>
      </c>
    </row>
    <row r="329" spans="1:35" ht="13.5">
      <c r="A329" s="11">
        <v>14</v>
      </c>
      <c r="B329" s="75" t="s">
        <v>68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5"/>
      </c>
      <c r="AH329" s="14">
        <f t="shared" si="53"/>
      </c>
      <c r="AI329" s="20">
        <f t="shared" si="54"/>
        <v>0</v>
      </c>
    </row>
    <row r="330" spans="1:35" ht="13.5">
      <c r="A330" s="11">
        <v>15</v>
      </c>
      <c r="B330" s="75" t="s">
        <v>69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5"/>
      </c>
      <c r="AH330" s="14">
        <f t="shared" si="53"/>
      </c>
      <c r="AI330" s="20">
        <f t="shared" si="54"/>
        <v>0</v>
      </c>
    </row>
    <row r="331" spans="1:35" ht="13.5">
      <c r="A331" s="11">
        <v>16</v>
      </c>
      <c r="B331" s="75" t="s">
        <v>71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5"/>
      </c>
      <c r="AH331" s="14">
        <f t="shared" si="53"/>
      </c>
      <c r="AI331" s="20">
        <f t="shared" si="54"/>
        <v>0</v>
      </c>
    </row>
    <row r="332" spans="1:35" ht="13.5">
      <c r="A332" s="11">
        <v>17</v>
      </c>
      <c r="B332" s="75" t="s">
        <v>70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5"/>
      </c>
      <c r="AH332" s="14">
        <f t="shared" si="53"/>
      </c>
      <c r="AI332" s="20">
        <f t="shared" si="54"/>
        <v>0</v>
      </c>
    </row>
    <row r="333" spans="1:35" ht="13.5">
      <c r="A333" s="11">
        <v>18</v>
      </c>
      <c r="B333" s="75" t="s">
        <v>72</v>
      </c>
      <c r="C333" s="49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6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5"/>
      </c>
      <c r="AH333" s="14">
        <f t="shared" si="53"/>
      </c>
      <c r="AI333" s="20">
        <f t="shared" si="54"/>
        <v>0</v>
      </c>
    </row>
    <row r="334" spans="1:35" ht="13.5">
      <c r="A334" s="11">
        <v>19</v>
      </c>
      <c r="B334" s="72" t="s">
        <v>73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5"/>
      </c>
      <c r="AH334" s="14">
        <f t="shared" si="53"/>
      </c>
      <c r="AI334" s="20">
        <f t="shared" si="54"/>
        <v>0</v>
      </c>
    </row>
    <row r="335" spans="1:35" ht="13.5">
      <c r="A335" s="11">
        <v>20</v>
      </c>
      <c r="B335" s="72" t="s">
        <v>74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5"/>
      </c>
      <c r="AH335" s="14">
        <f t="shared" si="53"/>
      </c>
      <c r="AI335" s="20">
        <f t="shared" si="54"/>
        <v>0</v>
      </c>
    </row>
    <row r="336" spans="1:35" ht="13.5">
      <c r="A336" s="11">
        <v>21</v>
      </c>
      <c r="B336" s="7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5"/>
      </c>
      <c r="AH336" s="14">
        <f t="shared" si="53"/>
      </c>
      <c r="AI336" s="20">
        <f t="shared" si="54"/>
        <v>0</v>
      </c>
    </row>
    <row r="337" spans="1:35" ht="13.5">
      <c r="A337" s="11">
        <v>22</v>
      </c>
      <c r="B337" s="7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5"/>
      </c>
      <c r="AH337" s="14">
        <f t="shared" si="53"/>
      </c>
      <c r="AI337" s="20">
        <f t="shared" si="54"/>
        <v>0</v>
      </c>
    </row>
    <row r="338" spans="1:35" ht="13.5">
      <c r="A338" s="11">
        <v>23</v>
      </c>
      <c r="B338" s="74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5"/>
      </c>
      <c r="AH338" s="14">
        <f t="shared" si="53"/>
      </c>
      <c r="AI338" s="20">
        <f t="shared" si="54"/>
        <v>0</v>
      </c>
    </row>
    <row r="339" spans="1:35" ht="13.5">
      <c r="A339" s="11">
        <v>24</v>
      </c>
      <c r="B339" s="74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5"/>
      </c>
      <c r="AH339" s="14">
        <f t="shared" si="53"/>
      </c>
      <c r="AI339" s="20">
        <f t="shared" si="54"/>
        <v>0</v>
      </c>
    </row>
    <row r="340" spans="1:35" ht="13.5">
      <c r="A340" s="11">
        <v>25</v>
      </c>
      <c r="B340" s="74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26">
        <f t="shared" si="48"/>
      </c>
      <c r="AC340" s="30">
        <f t="shared" si="49"/>
        <v>0</v>
      </c>
      <c r="AD340" s="30">
        <f t="shared" si="50"/>
        <v>0</v>
      </c>
      <c r="AE340" s="30">
        <f t="shared" si="51"/>
        <v>0</v>
      </c>
      <c r="AF340" s="30">
        <f t="shared" si="52"/>
        <v>0</v>
      </c>
      <c r="AG340" s="21">
        <f t="shared" si="55"/>
      </c>
      <c r="AH340" s="14">
        <f t="shared" si="53"/>
      </c>
      <c r="AI340" s="20">
        <f t="shared" si="54"/>
        <v>0</v>
      </c>
    </row>
    <row r="341" spans="1:35" ht="13.5">
      <c r="A341" s="86" t="s">
        <v>9</v>
      </c>
      <c r="B341" s="33" t="s">
        <v>10</v>
      </c>
      <c r="C341" s="34">
        <f aca="true" t="shared" si="56" ref="C341:AA341">COUNTIF(C316:C340,C314)</f>
        <v>0</v>
      </c>
      <c r="D341" s="34">
        <f t="shared" si="56"/>
        <v>0</v>
      </c>
      <c r="E341" s="34">
        <f t="shared" si="56"/>
        <v>0</v>
      </c>
      <c r="F341" s="34">
        <f t="shared" si="56"/>
        <v>0</v>
      </c>
      <c r="G341" s="34">
        <f t="shared" si="56"/>
        <v>0</v>
      </c>
      <c r="H341" s="34">
        <f t="shared" si="56"/>
        <v>0</v>
      </c>
      <c r="I341" s="34">
        <f t="shared" si="56"/>
        <v>0</v>
      </c>
      <c r="J341" s="34">
        <f t="shared" si="56"/>
        <v>0</v>
      </c>
      <c r="K341" s="34">
        <f t="shared" si="56"/>
        <v>0</v>
      </c>
      <c r="L341" s="34">
        <f t="shared" si="56"/>
        <v>0</v>
      </c>
      <c r="M341" s="34">
        <f t="shared" si="56"/>
        <v>0</v>
      </c>
      <c r="N341" s="34">
        <f t="shared" si="56"/>
        <v>0</v>
      </c>
      <c r="O341" s="34">
        <f t="shared" si="56"/>
        <v>0</v>
      </c>
      <c r="P341" s="34">
        <f t="shared" si="56"/>
        <v>0</v>
      </c>
      <c r="Q341" s="34">
        <f t="shared" si="56"/>
        <v>0</v>
      </c>
      <c r="R341" s="34">
        <f t="shared" si="56"/>
        <v>0</v>
      </c>
      <c r="S341" s="34">
        <f t="shared" si="56"/>
        <v>0</v>
      </c>
      <c r="T341" s="34">
        <f t="shared" si="56"/>
        <v>0</v>
      </c>
      <c r="U341" s="34">
        <f t="shared" si="56"/>
        <v>0</v>
      </c>
      <c r="V341" s="34">
        <f t="shared" si="56"/>
        <v>0</v>
      </c>
      <c r="W341" s="34">
        <f t="shared" si="56"/>
        <v>0</v>
      </c>
      <c r="X341" s="34">
        <f t="shared" si="56"/>
        <v>0</v>
      </c>
      <c r="Y341" s="34">
        <f t="shared" si="56"/>
        <v>0</v>
      </c>
      <c r="Z341" s="34">
        <f t="shared" si="56"/>
        <v>0</v>
      </c>
      <c r="AA341" s="34">
        <f t="shared" si="56"/>
        <v>0</v>
      </c>
      <c r="AB341" s="35"/>
      <c r="AC341" s="35"/>
      <c r="AD341" s="35"/>
      <c r="AE341" s="35"/>
      <c r="AF341" s="35"/>
      <c r="AG341" s="36"/>
      <c r="AH341" s="37"/>
      <c r="AI341" s="20"/>
    </row>
    <row r="342" spans="1:35" ht="13.5">
      <c r="A342" s="86"/>
      <c r="B342" s="38" t="s">
        <v>11</v>
      </c>
      <c r="C342" s="22">
        <f aca="true" t="shared" si="57" ref="C342:AA342">COUNTIF(C316:C340,"&gt;0")-COUNTIF(C316:C340,C314)</f>
        <v>0</v>
      </c>
      <c r="D342" s="22">
        <f t="shared" si="57"/>
        <v>0</v>
      </c>
      <c r="E342" s="22">
        <f t="shared" si="57"/>
        <v>0</v>
      </c>
      <c r="F342" s="22">
        <f t="shared" si="57"/>
        <v>0</v>
      </c>
      <c r="G342" s="22">
        <f t="shared" si="57"/>
        <v>0</v>
      </c>
      <c r="H342" s="22">
        <f t="shared" si="57"/>
        <v>0</v>
      </c>
      <c r="I342" s="22">
        <f t="shared" si="57"/>
        <v>0</v>
      </c>
      <c r="J342" s="22">
        <f t="shared" si="57"/>
        <v>0</v>
      </c>
      <c r="K342" s="22">
        <f t="shared" si="57"/>
        <v>0</v>
      </c>
      <c r="L342" s="22">
        <f t="shared" si="57"/>
        <v>0</v>
      </c>
      <c r="M342" s="22">
        <f t="shared" si="57"/>
        <v>0</v>
      </c>
      <c r="N342" s="22">
        <f t="shared" si="57"/>
        <v>0</v>
      </c>
      <c r="O342" s="22">
        <f t="shared" si="57"/>
        <v>0</v>
      </c>
      <c r="P342" s="22">
        <f t="shared" si="57"/>
        <v>0</v>
      </c>
      <c r="Q342" s="22">
        <f t="shared" si="57"/>
        <v>0</v>
      </c>
      <c r="R342" s="22">
        <f t="shared" si="57"/>
        <v>0</v>
      </c>
      <c r="S342" s="22">
        <f t="shared" si="57"/>
        <v>0</v>
      </c>
      <c r="T342" s="22">
        <f t="shared" si="57"/>
        <v>0</v>
      </c>
      <c r="U342" s="22">
        <f t="shared" si="57"/>
        <v>0</v>
      </c>
      <c r="V342" s="22">
        <f t="shared" si="57"/>
        <v>0</v>
      </c>
      <c r="W342" s="22">
        <f t="shared" si="57"/>
        <v>0</v>
      </c>
      <c r="X342" s="22">
        <f t="shared" si="57"/>
        <v>0</v>
      </c>
      <c r="Y342" s="22">
        <f t="shared" si="57"/>
        <v>0</v>
      </c>
      <c r="Z342" s="22">
        <f t="shared" si="57"/>
        <v>0</v>
      </c>
      <c r="AA342" s="22">
        <f t="shared" si="57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3.5">
      <c r="A343" s="86"/>
      <c r="B343" s="38" t="s">
        <v>12</v>
      </c>
      <c r="C343" s="22">
        <f aca="true" t="shared" si="58" ref="C343:AA343">COUNTIF(C316:C340,"0")</f>
        <v>0</v>
      </c>
      <c r="D343" s="22">
        <f t="shared" si="58"/>
        <v>0</v>
      </c>
      <c r="E343" s="22">
        <f t="shared" si="58"/>
        <v>0</v>
      </c>
      <c r="F343" s="22">
        <f t="shared" si="58"/>
        <v>0</v>
      </c>
      <c r="G343" s="22">
        <f t="shared" si="58"/>
        <v>0</v>
      </c>
      <c r="H343" s="22">
        <f t="shared" si="58"/>
        <v>0</v>
      </c>
      <c r="I343" s="22">
        <f t="shared" si="58"/>
        <v>0</v>
      </c>
      <c r="J343" s="22">
        <f t="shared" si="58"/>
        <v>0</v>
      </c>
      <c r="K343" s="22">
        <f t="shared" si="58"/>
        <v>0</v>
      </c>
      <c r="L343" s="22">
        <f t="shared" si="58"/>
        <v>0</v>
      </c>
      <c r="M343" s="22">
        <f t="shared" si="58"/>
        <v>0</v>
      </c>
      <c r="N343" s="22">
        <f t="shared" si="58"/>
        <v>0</v>
      </c>
      <c r="O343" s="22">
        <f t="shared" si="58"/>
        <v>0</v>
      </c>
      <c r="P343" s="22">
        <f t="shared" si="58"/>
        <v>0</v>
      </c>
      <c r="Q343" s="22">
        <f t="shared" si="58"/>
        <v>0</v>
      </c>
      <c r="R343" s="22">
        <f t="shared" si="58"/>
        <v>0</v>
      </c>
      <c r="S343" s="22">
        <f t="shared" si="58"/>
        <v>0</v>
      </c>
      <c r="T343" s="22">
        <f t="shared" si="58"/>
        <v>0</v>
      </c>
      <c r="U343" s="22">
        <f t="shared" si="58"/>
        <v>0</v>
      </c>
      <c r="V343" s="22">
        <f t="shared" si="58"/>
        <v>0</v>
      </c>
      <c r="W343" s="22">
        <f t="shared" si="58"/>
        <v>0</v>
      </c>
      <c r="X343" s="22">
        <f t="shared" si="58"/>
        <v>0</v>
      </c>
      <c r="Y343" s="22">
        <f t="shared" si="58"/>
        <v>0</v>
      </c>
      <c r="Z343" s="22">
        <f t="shared" si="58"/>
        <v>0</v>
      </c>
      <c r="AA343" s="22">
        <f t="shared" si="58"/>
        <v>0</v>
      </c>
      <c r="AB343" s="30"/>
      <c r="AC343" s="30"/>
      <c r="AD343" s="30"/>
      <c r="AE343" s="30"/>
      <c r="AF343" s="30"/>
      <c r="AG343" s="39"/>
      <c r="AH343" s="40"/>
      <c r="AI343" s="20"/>
    </row>
    <row r="344" spans="1:35" ht="14.25" thickBot="1">
      <c r="A344" s="87"/>
      <c r="B344" s="41" t="s">
        <v>13</v>
      </c>
      <c r="C344" s="42">
        <f aca="true" t="shared" si="59" ref="C344:AA344">COUNTIF(C316:C340,"x")</f>
        <v>0</v>
      </c>
      <c r="D344" s="42">
        <f t="shared" si="59"/>
        <v>0</v>
      </c>
      <c r="E344" s="42">
        <f t="shared" si="59"/>
        <v>0</v>
      </c>
      <c r="F344" s="42">
        <f t="shared" si="59"/>
        <v>0</v>
      </c>
      <c r="G344" s="42">
        <f t="shared" si="59"/>
        <v>0</v>
      </c>
      <c r="H344" s="42">
        <f t="shared" si="59"/>
        <v>0</v>
      </c>
      <c r="I344" s="42">
        <f t="shared" si="59"/>
        <v>0</v>
      </c>
      <c r="J344" s="42">
        <f t="shared" si="59"/>
        <v>0</v>
      </c>
      <c r="K344" s="42">
        <f t="shared" si="59"/>
        <v>0</v>
      </c>
      <c r="L344" s="42">
        <f t="shared" si="59"/>
        <v>0</v>
      </c>
      <c r="M344" s="42">
        <f t="shared" si="59"/>
        <v>0</v>
      </c>
      <c r="N344" s="42">
        <f t="shared" si="59"/>
        <v>0</v>
      </c>
      <c r="O344" s="42">
        <f t="shared" si="59"/>
        <v>0</v>
      </c>
      <c r="P344" s="42">
        <f t="shared" si="59"/>
        <v>0</v>
      </c>
      <c r="Q344" s="42">
        <f t="shared" si="59"/>
        <v>0</v>
      </c>
      <c r="R344" s="42">
        <f t="shared" si="59"/>
        <v>0</v>
      </c>
      <c r="S344" s="42">
        <f t="shared" si="59"/>
        <v>0</v>
      </c>
      <c r="T344" s="42">
        <f t="shared" si="59"/>
        <v>0</v>
      </c>
      <c r="U344" s="42">
        <f t="shared" si="59"/>
        <v>0</v>
      </c>
      <c r="V344" s="42">
        <f t="shared" si="59"/>
        <v>0</v>
      </c>
      <c r="W344" s="42">
        <f t="shared" si="59"/>
        <v>0</v>
      </c>
      <c r="X344" s="42">
        <f t="shared" si="59"/>
        <v>0</v>
      </c>
      <c r="Y344" s="42">
        <f t="shared" si="59"/>
        <v>0</v>
      </c>
      <c r="Z344" s="42">
        <f t="shared" si="59"/>
        <v>0</v>
      </c>
      <c r="AA344" s="42">
        <f t="shared" si="59"/>
        <v>0</v>
      </c>
      <c r="AB344" s="43"/>
      <c r="AC344" s="43"/>
      <c r="AD344" s="43"/>
      <c r="AE344" s="43"/>
      <c r="AF344" s="43"/>
      <c r="AG344" s="44"/>
      <c r="AH344" s="45"/>
      <c r="AI344" s="20"/>
    </row>
    <row r="345" ht="13.5" thickTop="1"/>
    <row r="347" spans="1:36" ht="18">
      <c r="A347" s="88" t="str">
        <f>P310</f>
        <v>Teste de Matemática                6 º Ano             Turma B             Data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71"/>
      <c r="AJ347" s="71"/>
    </row>
    <row r="349" spans="1:34" ht="18">
      <c r="A349" s="79" t="s">
        <v>18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</row>
    <row r="352" spans="2:5" ht="12.75">
      <c r="B352" s="57"/>
      <c r="C352" s="58"/>
      <c r="D352" s="58"/>
      <c r="E352" s="59"/>
    </row>
    <row r="353" spans="2:5" ht="12.75">
      <c r="B353" s="77" t="s">
        <v>20</v>
      </c>
      <c r="C353" s="78"/>
      <c r="D353" s="52"/>
      <c r="E353" s="54">
        <f>COUNTA(B316:B340)</f>
        <v>20</v>
      </c>
    </row>
    <row r="354" spans="2:5" ht="12.75">
      <c r="B354" s="55"/>
      <c r="C354" s="51"/>
      <c r="D354" s="51"/>
      <c r="E354" s="56"/>
    </row>
    <row r="355" spans="2:5" ht="12.75">
      <c r="B355" s="53" t="s">
        <v>19</v>
      </c>
      <c r="C355" s="52"/>
      <c r="D355" s="52"/>
      <c r="E355" s="54">
        <f>25-COUNTIF(AB316:AB340,"")</f>
        <v>0</v>
      </c>
    </row>
    <row r="356" spans="2:5" ht="12.75">
      <c r="B356" s="55"/>
      <c r="C356" s="51"/>
      <c r="D356" s="51"/>
      <c r="E356" s="56"/>
    </row>
    <row r="357" spans="2:5" ht="12.75">
      <c r="B357" s="53" t="s">
        <v>21</v>
      </c>
      <c r="C357" s="52" t="s">
        <v>15</v>
      </c>
      <c r="D357" s="52"/>
      <c r="E357" s="54" t="e">
        <f>AVERAGE(AG316:AG340)</f>
        <v>#DIV/0!</v>
      </c>
    </row>
    <row r="358" spans="2:5" ht="12.75">
      <c r="B358" s="55"/>
      <c r="C358" s="51"/>
      <c r="D358" s="51"/>
      <c r="E358" s="56"/>
    </row>
    <row r="359" spans="2:5" ht="12.75">
      <c r="B359" s="53" t="s">
        <v>22</v>
      </c>
      <c r="C359" s="52" t="s">
        <v>15</v>
      </c>
      <c r="D359" s="52"/>
      <c r="E359" s="54" t="e">
        <f>MODE(AG316:AG340)</f>
        <v>#N/A</v>
      </c>
    </row>
    <row r="360" spans="2:5" ht="12.75">
      <c r="B360" s="55"/>
      <c r="C360" s="51"/>
      <c r="D360" s="51"/>
      <c r="E360" s="56"/>
    </row>
    <row r="361" spans="2:5" ht="12.75">
      <c r="B361" s="53" t="s">
        <v>23</v>
      </c>
      <c r="C361" s="52" t="s">
        <v>15</v>
      </c>
      <c r="D361" s="52"/>
      <c r="E361" s="54">
        <f>MAX(AG316:AG340)</f>
        <v>0</v>
      </c>
    </row>
    <row r="362" spans="2:5" ht="12.75">
      <c r="B362" s="55"/>
      <c r="C362" s="51"/>
      <c r="D362" s="51"/>
      <c r="E362" s="56"/>
    </row>
    <row r="363" spans="2:5" ht="12.75">
      <c r="B363" s="53" t="s">
        <v>24</v>
      </c>
      <c r="C363" s="52" t="s">
        <v>15</v>
      </c>
      <c r="D363" s="52"/>
      <c r="E363" s="54">
        <f>MIN(AG316:AG340)</f>
        <v>0</v>
      </c>
    </row>
    <row r="364" spans="2:5" ht="12.75">
      <c r="B364" s="55"/>
      <c r="C364" s="51"/>
      <c r="D364" s="51"/>
      <c r="E364" s="56"/>
    </row>
    <row r="365" spans="2:5" ht="12.75">
      <c r="B365" s="53" t="s">
        <v>25</v>
      </c>
      <c r="C365" s="52"/>
      <c r="D365" s="52"/>
      <c r="E365" s="54">
        <f>COUNTIF(AG316:AG340,"&gt;=50")</f>
        <v>0</v>
      </c>
    </row>
    <row r="366" spans="2:5" ht="12.75">
      <c r="B366" s="55"/>
      <c r="C366" s="51"/>
      <c r="D366" s="51"/>
      <c r="E366" s="56"/>
    </row>
    <row r="367" spans="2:5" ht="12.75">
      <c r="B367" s="53" t="s">
        <v>26</v>
      </c>
      <c r="C367" s="52"/>
      <c r="D367" s="52"/>
      <c r="E367" s="54">
        <f>COUNTIF(AG316:AG340,"&lt;50")</f>
        <v>0</v>
      </c>
    </row>
    <row r="368" spans="2:5" ht="12.75">
      <c r="B368" s="55"/>
      <c r="C368" s="51"/>
      <c r="D368" s="51"/>
      <c r="E368" s="56"/>
    </row>
    <row r="369" spans="2:5" ht="12.75">
      <c r="B369" s="53" t="s">
        <v>33</v>
      </c>
      <c r="C369" s="69">
        <f>COUNTIF(AH316:AH340,"Excelente")</f>
        <v>0</v>
      </c>
      <c r="D369" s="67" t="e">
        <f>ROUND((C369/E355*100),1)</f>
        <v>#DIV/0!</v>
      </c>
      <c r="E369" s="65" t="s">
        <v>15</v>
      </c>
    </row>
    <row r="370" spans="2:5" ht="12.75">
      <c r="B370" s="55"/>
      <c r="C370" s="70"/>
      <c r="D370" s="68"/>
      <c r="E370" s="66"/>
    </row>
    <row r="371" spans="2:5" ht="12.75">
      <c r="B371" s="53" t="s">
        <v>32</v>
      </c>
      <c r="C371" s="69">
        <f>COUNTIF(AH316:AH340,"Sat. Bem")</f>
        <v>0</v>
      </c>
      <c r="D371" s="67" t="e">
        <f>ROUND((C371/E355*100),1)</f>
        <v>#DIV/0!</v>
      </c>
      <c r="E371" s="65" t="s">
        <v>15</v>
      </c>
    </row>
    <row r="372" spans="2:5" ht="12.75">
      <c r="B372" s="55"/>
      <c r="C372" s="70"/>
      <c r="D372" s="68"/>
      <c r="E372" s="66"/>
    </row>
    <row r="373" spans="2:5" ht="12.75">
      <c r="B373" s="53" t="s">
        <v>31</v>
      </c>
      <c r="C373" s="69">
        <f>COUNTIF(AH316:AH340,"Satisfaz")</f>
        <v>0</v>
      </c>
      <c r="D373" s="67" t="e">
        <f>ROUND((C373/E355*100),1)</f>
        <v>#DIV/0!</v>
      </c>
      <c r="E373" s="65" t="s">
        <v>15</v>
      </c>
    </row>
    <row r="374" spans="2:5" ht="12.75">
      <c r="B374" s="55"/>
      <c r="C374" s="70"/>
      <c r="D374" s="68"/>
      <c r="E374" s="66"/>
    </row>
    <row r="375" spans="2:5" ht="12.75">
      <c r="B375" s="53" t="s">
        <v>30</v>
      </c>
      <c r="C375" s="69">
        <f>COUNTIF(AH316:AH340,"Sat. Pouco")</f>
        <v>0</v>
      </c>
      <c r="D375" s="67" t="e">
        <f>ROUND((C375/E355*100),1)</f>
        <v>#DIV/0!</v>
      </c>
      <c r="E375" s="65" t="s">
        <v>15</v>
      </c>
    </row>
    <row r="376" spans="2:5" ht="12.75">
      <c r="B376" s="55"/>
      <c r="C376" s="70"/>
      <c r="D376" s="68"/>
      <c r="E376" s="66"/>
    </row>
    <row r="377" spans="2:5" ht="12.75">
      <c r="B377" s="53" t="s">
        <v>29</v>
      </c>
      <c r="C377" s="69">
        <f>COUNTIF(AH316:AH340,"Não Sat.")</f>
        <v>0</v>
      </c>
      <c r="D377" s="67" t="e">
        <f>ROUND((C377/E355*100),1)</f>
        <v>#DIV/0!</v>
      </c>
      <c r="E377" s="65" t="s">
        <v>15</v>
      </c>
    </row>
    <row r="378" spans="2:5" ht="12.75">
      <c r="B378" s="55"/>
      <c r="C378" s="70"/>
      <c r="D378" s="68"/>
      <c r="E378" s="66"/>
    </row>
    <row r="379" spans="2:5" ht="12.75">
      <c r="B379" s="53" t="s">
        <v>28</v>
      </c>
      <c r="C379" s="69">
        <f>COUNTIF(AH316:AH340,"M. Fraco")</f>
        <v>0</v>
      </c>
      <c r="D379" s="67" t="e">
        <f>ROUND((C379/E355*100),1)</f>
        <v>#DIV/0!</v>
      </c>
      <c r="E379" s="65" t="s">
        <v>15</v>
      </c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1"/>
      <c r="C382" s="46"/>
      <c r="D382" s="46"/>
      <c r="E382" s="62"/>
    </row>
    <row r="383" spans="2:5" ht="12.75">
      <c r="B383" s="63"/>
      <c r="C383" s="47"/>
      <c r="D383" s="47"/>
      <c r="E383" s="64"/>
    </row>
    <row r="387" spans="1:36" ht="15.75">
      <c r="A387" s="60"/>
      <c r="B387" s="60"/>
      <c r="C387" s="76" t="s">
        <v>27</v>
      </c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60"/>
      <c r="O387" s="60"/>
      <c r="P387" s="60" t="s">
        <v>75</v>
      </c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1"/>
      <c r="AJ387" s="1"/>
    </row>
    <row r="389" ht="13.5" thickBot="1"/>
    <row r="390" spans="1:36" ht="13.5" thickTop="1">
      <c r="A390" s="9"/>
      <c r="B390" s="27" t="s">
        <v>0</v>
      </c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3" t="s">
        <v>1</v>
      </c>
      <c r="AC390" s="83" t="s">
        <v>2</v>
      </c>
      <c r="AD390" s="84"/>
      <c r="AE390" s="84"/>
      <c r="AF390" s="85"/>
      <c r="AG390" s="81" t="s">
        <v>14</v>
      </c>
      <c r="AH390" s="82"/>
      <c r="AI390" s="19"/>
      <c r="AJ390" s="3"/>
    </row>
    <row r="391" spans="1:35" ht="26.25">
      <c r="A391" s="10"/>
      <c r="B391" s="15" t="s">
        <v>17</v>
      </c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24">
        <f>SUM(C391:AA391)</f>
        <v>0</v>
      </c>
      <c r="AC391" s="29" t="s">
        <v>3</v>
      </c>
      <c r="AD391" s="29" t="s">
        <v>4</v>
      </c>
      <c r="AE391" s="29" t="s">
        <v>5</v>
      </c>
      <c r="AF391" s="29" t="s">
        <v>6</v>
      </c>
      <c r="AG391" s="8" t="s">
        <v>15</v>
      </c>
      <c r="AH391" s="18" t="s">
        <v>16</v>
      </c>
      <c r="AI391" s="20"/>
    </row>
    <row r="392" spans="1:35" ht="12.75">
      <c r="A392" s="16" t="s">
        <v>7</v>
      </c>
      <c r="B392" s="17" t="s">
        <v>8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25"/>
      <c r="AC392" s="31"/>
      <c r="AD392" s="31"/>
      <c r="AE392" s="31"/>
      <c r="AF392" s="32"/>
      <c r="AG392" s="13"/>
      <c r="AH392" s="12"/>
      <c r="AI392" s="20"/>
    </row>
    <row r="393" spans="1:35" ht="13.5">
      <c r="A393" s="11">
        <v>1</v>
      </c>
      <c r="B393" s="75" t="s">
        <v>55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aca="true" t="shared" si="60" ref="AB393:AB417">IF(AI393&lt;&gt;0,SUM(C393:AA393),"")</f>
      </c>
      <c r="AC393" s="30">
        <f>SUM(COUNTIF(C393,C391),COUNTIF(D393,D391),COUNTIF(E393,E391),COUNTIF(F393,F391),COUNTIF(G393,G391),COUNTIF(H393,H391),COUNTIF(I393,I391),COUNTIF(J393,J391),COUNTIF(K393,K391),COUNTIF(L393,L391),COUNTIF(M393,M391),COUNTIF(N393,N391),COUNTIF(O393,O391),COUNTIF(P393,P391),COUNTIF(Q393,Q391),COUNTIF(R393,R391),COUNTIF(S393,S391),COUNTIF(T393,T391),COUNTIF(U393,U391),COUNTIF(V393,V391),COUNTIF(W393,W391),COUNTIF(X393,X391),COUNTIF(Y393,Y391),COUNTIF(Z393,Z391),COUNTIF(AA393,AA391))</f>
        <v>0</v>
      </c>
      <c r="AD393" s="30">
        <f aca="true" t="shared" si="61" ref="AD393:AD417">COUNTA(C393:AA393)-AC393-AE393-AF393</f>
        <v>0</v>
      </c>
      <c r="AE393" s="30">
        <f aca="true" t="shared" si="62" ref="AE393:AE417">COUNTIF(C393:AA393,"0")</f>
        <v>0</v>
      </c>
      <c r="AF393" s="30">
        <f aca="true" t="shared" si="63" ref="AF393:AF417">COUNTIF(C393:AA393,"X")</f>
        <v>0</v>
      </c>
      <c r="AG393" s="21">
        <f>IF(AB393&lt;&gt;"",ROUND((AB393*100)/AB391,0),"")</f>
      </c>
      <c r="AH393" s="14">
        <f aca="true" t="shared" si="64" ref="AH393:AH417">IF(AG393&lt;&gt;"",IF(AG393&gt;89,"Excelente",IF(AG393&gt;74,"Sat. Bem",IF(AG393&gt;55,"Satisfaz",IF(AG393&gt;49,"Sat. Pouco",IF(AG393&gt;20,"Não Sat.",IF(AG393&gt;=0,"M. Fraco","")))))),"")</f>
      </c>
      <c r="AI393" s="20">
        <f aca="true" t="shared" si="65" ref="AI393:AI417">COUNTA(C393:AA393)</f>
        <v>0</v>
      </c>
    </row>
    <row r="394" spans="1:35" ht="13.5">
      <c r="A394" s="11">
        <v>2</v>
      </c>
      <c r="B394" s="75" t="s">
        <v>56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26">
        <f t="shared" si="60"/>
      </c>
      <c r="AC394" s="30">
        <f>SUM(COUNTIF(C394,C391),COUNTIF(D394,D391),COUNTIF(E394,E391),COUNTIF(F394,F391),COUNTIF(G394,G391),COUNTIF(H394,H391),COUNTIF(I394,I391),COUNTIF(J394,J391),COUNTIF(K394,K391),COUNTIF(L394,L391),COUNTIF(M394,M391),COUNTIF(N394,N391),COUNTIF(O394,O391),COUNTIF(P394,P391),COUNTIF(Q394,Q391),COUNTIF(R394,R391),COUNTIF(S394,S391),COUNTIF(T394,T391),COUNTIF(U394,U391),COUNTIF(V394,V391),COUNTIF(W394,W391),COUNTIF(X394,X391),COUNTIF(Y394,Y391),COUNTIF(Z394,Z391),COUNTIF(AA394,AA391))</f>
        <v>0</v>
      </c>
      <c r="AD394" s="30">
        <f t="shared" si="61"/>
        <v>0</v>
      </c>
      <c r="AE394" s="30">
        <f t="shared" si="62"/>
        <v>0</v>
      </c>
      <c r="AF394" s="30">
        <f t="shared" si="63"/>
        <v>0</v>
      </c>
      <c r="AG394" s="21">
        <f>IF(AB394&lt;&gt;"",ROUND((AB394*100)/AB391,0),"")</f>
      </c>
      <c r="AH394" s="14">
        <f t="shared" si="64"/>
      </c>
      <c r="AI394" s="20">
        <f t="shared" si="65"/>
        <v>0</v>
      </c>
    </row>
    <row r="395" spans="1:35" ht="13.5">
      <c r="A395" s="11">
        <v>3</v>
      </c>
      <c r="B395" s="75" t="s">
        <v>57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5"/>
      <c r="AB395" s="26">
        <f t="shared" si="60"/>
      </c>
      <c r="AC395" s="30">
        <f>SUM(COUNTIF(C395,C391),COUNTIF(D395,D391),COUNTIF(E395,E391),COUNTIF(F395,F391),COUNTIF(G395,G391),COUNTIF(H395,H391),COUNTIF(I395,I391),COUNTIF(J395,J391),COUNTIF(K395,K391),COUNTIF(L395,L391),COUNTIF(M395,M391),COUNTIF(N395,N391),COUNTIF(O395,O391),COUNTIF(P395,P391),COUNTIF(Q395,Q391),COUNTIF(R395,R391),COUNTIF(S395,S391),COUNTIF(T395,T391),COUNTIF(U395,U391),COUNTIF(V395,V391),COUNTIF(W395,W391),COUNTIF(X395,X391),COUNTIF(Y395,Y391),COUNTIF(Z395,Z391),COUNTIF(AA395,AA391))</f>
        <v>0</v>
      </c>
      <c r="AD395" s="30">
        <f t="shared" si="61"/>
        <v>0</v>
      </c>
      <c r="AE395" s="30">
        <f t="shared" si="62"/>
        <v>0</v>
      </c>
      <c r="AF395" s="30">
        <f t="shared" si="63"/>
        <v>0</v>
      </c>
      <c r="AG395" s="21">
        <f>IF(AB395&lt;&gt;"",ROUND((AB395*100)/AB391,0),"")</f>
      </c>
      <c r="AH395" s="14">
        <f t="shared" si="64"/>
      </c>
      <c r="AI395" s="20">
        <f t="shared" si="65"/>
        <v>0</v>
      </c>
    </row>
    <row r="396" spans="1:35" ht="13.5">
      <c r="A396" s="11">
        <v>4</v>
      </c>
      <c r="B396" s="75" t="s">
        <v>58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>SUM(COUNTIF(C396,C391),COUNTIF(D396,D391),COUNTIF(E396,E391),COUNTIF(F396,F391),COUNTIF(G396,G391),COUNTIF(H396,H391),COUNTIF(I396,I391),COUNTIF(J396,J391),COUNTIF(K396,K391),COUNTIF(L396,L391),COUNTIF(M396,M391),COUNTIF(N396,N391),COUNTIF(O396,O391),COUNTIF(P396,P391),COUNTIF(Q396,Q391),COUNTIF(R396,R391),COUNTIF(S396,S391),COUNTIF(T396,T391),COUNTIF(U396,U391),COUNTIF(V396,V391),COUNTIF(W396,W391),COUNTIF(X396,X391),COUNTIF(Y396,Y391),COUNTIF(Z396,Z391),COUNTIF(AA396,AA391))</f>
        <v>0</v>
      </c>
      <c r="AD396" s="30">
        <f t="shared" si="61"/>
        <v>0</v>
      </c>
      <c r="AE396" s="30">
        <f t="shared" si="62"/>
        <v>0</v>
      </c>
      <c r="AF396" s="30">
        <f t="shared" si="63"/>
        <v>0</v>
      </c>
      <c r="AG396" s="21">
        <f>IF(AB396&lt;&gt;"",ROUND((AB396*100)/AB391,0),"")</f>
      </c>
      <c r="AH396" s="14">
        <f t="shared" si="64"/>
      </c>
      <c r="AI396" s="20">
        <f t="shared" si="65"/>
        <v>0</v>
      </c>
    </row>
    <row r="397" spans="1:35" ht="13.5">
      <c r="A397" s="11">
        <v>5</v>
      </c>
      <c r="B397" s="75" t="s">
        <v>59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>SUM(COUNTIF(C397,C391),COUNTIF(D397,D391),COUNTIF(E397,E391),COUNTIF(F397,F391),COUNTIF(G397,G391),COUNTIF(H397,H391),COUNTIF(I397,I391),COUNTIF(J397,J391),COUNTIF(K397,K391),COUNTIF(L397,L391),COUNTIF(M397,M391),COUNTIF(N397,N391),COUNTIF(O397,O391),COUNTIF(P397,P391),COUNTIF(Q397,Q391),COUNTIF(R397,R391),COUNTIF(S397,S391),COUNTIF(T397,T391),COUNTIF(U397,U391),COUNTIF(V397,V391),COUNTIF(W397,W391),COUNTIF(X397,X391),COUNTIF(Y397,Y391),COUNTIF(Z397,Z391),COUNTIF(AA397,AA391))</f>
        <v>0</v>
      </c>
      <c r="AD397" s="30">
        <f t="shared" si="61"/>
        <v>0</v>
      </c>
      <c r="AE397" s="30">
        <f t="shared" si="62"/>
        <v>0</v>
      </c>
      <c r="AF397" s="30">
        <f t="shared" si="63"/>
        <v>0</v>
      </c>
      <c r="AG397" s="21">
        <f>IF(AB397&lt;&gt;"",ROUND((AB397*100)/AB391,0),"")</f>
      </c>
      <c r="AH397" s="14">
        <f t="shared" si="64"/>
      </c>
      <c r="AI397" s="20">
        <f t="shared" si="65"/>
        <v>0</v>
      </c>
    </row>
    <row r="398" spans="1:35" ht="13.5">
      <c r="A398" s="11">
        <v>6</v>
      </c>
      <c r="B398" s="75" t="s">
        <v>60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>SUM(COUNTIF(C398,C391),COUNTIF(D398,D391),COUNTIF(E398,E391),COUNTIF(F398,F391),COUNTIF(G398,G391),COUNTIF(H398,H391),COUNTIF(I398,I391),COUNTIF(J398,J391),COUNTIF(K398,K391),COUNTIF(L398,L391),COUNTIF(M398,M391),COUNTIF(N398,N391),COUNTIF(O398,O391),COUNTIF(P398,P391),COUNTIF(Q398,Q391),COUNTIF(R398,R391),COUNTIF(S398,S391),COUNTIF(T398,T391),COUNTIF(U398,U391),COUNTIF(V398,V391),COUNTIF(W398,W391),COUNTIF(X398,X391),COUNTIF(Y398,Y391),COUNTIF(Z398,Z391),COUNTIF(AA398,AA391))</f>
        <v>0</v>
      </c>
      <c r="AD398" s="30">
        <f t="shared" si="61"/>
        <v>0</v>
      </c>
      <c r="AE398" s="30">
        <f t="shared" si="62"/>
        <v>0</v>
      </c>
      <c r="AF398" s="30">
        <f t="shared" si="63"/>
        <v>0</v>
      </c>
      <c r="AG398" s="21">
        <f>IF(AB398&lt;&gt;"",ROUND((AB398*100)/AB391,0),"")</f>
      </c>
      <c r="AH398" s="14">
        <f t="shared" si="64"/>
      </c>
      <c r="AI398" s="20">
        <f t="shared" si="65"/>
        <v>0</v>
      </c>
    </row>
    <row r="399" spans="1:35" ht="13.5">
      <c r="A399" s="11">
        <v>7</v>
      </c>
      <c r="B399" s="75" t="s">
        <v>61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>SUM(COUNTIF(C399,C391),COUNTIF(D399,D391),COUNTIF(E399,E391),COUNTIF(F399,F391),COUNTIF(G399,G391),COUNTIF(H399,H391),COUNTIF(I399,I391),COUNTIF(J399,J391),COUNTIF(K399,K391),COUNTIF(L399,L391),COUNTIF(M399,M391),COUNTIF(N399,N391),COUNTIF(O399,O391),COUNTIF(P399,P391),COUNTIF(Q399,Q391),COUNTIF(R399,R391),COUNTIF(S399,S391),COUNTIF(T399,T391),COUNTIF(U399,U391),COUNTIF(V399,V391),COUNTIF(W399,W391),COUNTIF(X399,X391),COUNTIF(Y399,Y391),COUNTIF(Z399,Z391),COUNTIF(AA399,AA391))</f>
        <v>0</v>
      </c>
      <c r="AD399" s="30">
        <f t="shared" si="61"/>
        <v>0</v>
      </c>
      <c r="AE399" s="30">
        <f t="shared" si="62"/>
        <v>0</v>
      </c>
      <c r="AF399" s="30">
        <f t="shared" si="63"/>
        <v>0</v>
      </c>
      <c r="AG399" s="21">
        <f>IF(AB399&lt;&gt;"",ROUND((AB399*100)/AB391,0),"")</f>
      </c>
      <c r="AH399" s="14">
        <f t="shared" si="64"/>
      </c>
      <c r="AI399" s="20">
        <f t="shared" si="65"/>
        <v>0</v>
      </c>
    </row>
    <row r="400" spans="1:35" ht="13.5">
      <c r="A400" s="11">
        <v>8</v>
      </c>
      <c r="B400" s="75" t="s">
        <v>62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>SUM(COUNTIF(C400,C391),COUNTIF(D400,D391),COUNTIF(E400,E391),COUNTIF(F400,F391),COUNTIF(G400,G391),COUNTIF(H400,H391),COUNTIF(I400,I391),COUNTIF(J400,J391),COUNTIF(K400,K391),COUNTIF(L400,L391),COUNTIF(M400,M391),COUNTIF(N400,N391),COUNTIF(O400,O391),COUNTIF(P400,P391),COUNTIF(Q400,Q391),COUNTIF(R400,R391),COUNTIF(S400,S391),COUNTIF(T400,T391),COUNTIF(U400,U391),COUNTIF(V400,V391),COUNTIF(W400,W391),COUNTIF(X400,X391),COUNTIF(Y400,Y391),COUNTIF(Z400,Z391),COUNTIF(AA400,AA391))</f>
        <v>0</v>
      </c>
      <c r="AD400" s="30">
        <f t="shared" si="61"/>
        <v>0</v>
      </c>
      <c r="AE400" s="30">
        <f t="shared" si="62"/>
        <v>0</v>
      </c>
      <c r="AF400" s="30">
        <f t="shared" si="63"/>
        <v>0</v>
      </c>
      <c r="AG400" s="21">
        <f>IF(AB400&lt;&gt;"",ROUND((AB400*100)/AB391,0),"")</f>
      </c>
      <c r="AH400" s="14">
        <f t="shared" si="64"/>
      </c>
      <c r="AI400" s="20">
        <f t="shared" si="65"/>
        <v>0</v>
      </c>
    </row>
    <row r="401" spans="1:35" ht="13.5">
      <c r="A401" s="11">
        <v>9</v>
      </c>
      <c r="B401" s="75" t="s">
        <v>63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>SUM(COUNTIF(C401,C391),COUNTIF(D401,D391),COUNTIF(E401,E391),COUNTIF(F401,F391),COUNTIF(G401,G391),COUNTIF(H401,H391),COUNTIF(I401,I391),COUNTIF(J401,J391),COUNTIF(K401,K391),COUNTIF(L401,L391),COUNTIF(M401,M391),COUNTIF(N401,N391),COUNTIF(O401,O391),COUNTIF(P401,P391),COUNTIF(Q401,Q391),COUNTIF(R401,R391),COUNTIF(S401,S391),COUNTIF(T401,T391),COUNTIF(U401,U391),COUNTIF(V401,V391),COUNTIF(W401,W391),COUNTIF(X401,X391),COUNTIF(Y401,Y391),COUNTIF(Z401,Z391),COUNTIF(AA401,AA391))</f>
        <v>0</v>
      </c>
      <c r="AD401" s="30">
        <f t="shared" si="61"/>
        <v>0</v>
      </c>
      <c r="AE401" s="30">
        <f t="shared" si="62"/>
        <v>0</v>
      </c>
      <c r="AF401" s="30">
        <f t="shared" si="63"/>
        <v>0</v>
      </c>
      <c r="AG401" s="21">
        <f>IF(AB401&lt;&gt;"",ROUND((AB401*100)/AB391,0),"")</f>
      </c>
      <c r="AH401" s="14">
        <f t="shared" si="64"/>
      </c>
      <c r="AI401" s="20">
        <f t="shared" si="65"/>
        <v>0</v>
      </c>
    </row>
    <row r="402" spans="1:35" ht="13.5">
      <c r="A402" s="11">
        <v>10</v>
      </c>
      <c r="B402" s="75" t="s">
        <v>64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>SUM(COUNTIF(C402,C391),COUNTIF(D402,D391),COUNTIF(E402,E391),COUNTIF(F402,F391),COUNTIF(G402,G391),COUNTIF(H402,H391),COUNTIF(I402,I391),COUNTIF(J402,J391),COUNTIF(K402,K391),COUNTIF(L402,L391),COUNTIF(M402,M391),COUNTIF(N402,N391),COUNTIF(O402,O391),COUNTIF(P402,P391),COUNTIF(Q402,Q391),COUNTIF(R402,R391),COUNTIF(S402,S391),COUNTIF(T402,T391),COUNTIF(U402,U391),COUNTIF(V402,V391),COUNTIF(W402,W391),COUNTIF(X402,X391),COUNTIF(Y402,Y391),COUNTIF(Z402,Z391),COUNTIF(AA402,AA391))</f>
        <v>0</v>
      </c>
      <c r="AD402" s="30">
        <f t="shared" si="61"/>
        <v>0</v>
      </c>
      <c r="AE402" s="30">
        <f t="shared" si="62"/>
        <v>0</v>
      </c>
      <c r="AF402" s="30">
        <f t="shared" si="63"/>
        <v>0</v>
      </c>
      <c r="AG402" s="21">
        <f>IF(AB402&lt;&gt;"",ROUND((AB402*100)/AB391,0),"")</f>
      </c>
      <c r="AH402" s="14">
        <f t="shared" si="64"/>
      </c>
      <c r="AI402" s="20">
        <f t="shared" si="65"/>
        <v>0</v>
      </c>
    </row>
    <row r="403" spans="1:35" ht="13.5">
      <c r="A403" s="11">
        <v>11</v>
      </c>
      <c r="B403" s="75" t="s">
        <v>65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>SUM(COUNTIF(C403,C391),COUNTIF(D403,D391),COUNTIF(E403,E391),COUNTIF(F403,F391),COUNTIF(G403,G391),COUNTIF(H403,H391),COUNTIF(I403,I391),COUNTIF(J403,J391),COUNTIF(K403,K391),COUNTIF(L403,L391),COUNTIF(M403,M391),COUNTIF(N403,N391),COUNTIF(O403,O391),COUNTIF(P403,P391),COUNTIF(Q403,Q391),COUNTIF(R403,R391),COUNTIF(S403,S391),COUNTIF(T403,T391),COUNTIF(U403,U391),COUNTIF(V403,V391),COUNTIF(W403,W391),COUNTIF(X403,X391),COUNTIF(Y403,Y391),COUNTIF(Z403,Z391),COUNTIF(AA403,AA391))</f>
        <v>0</v>
      </c>
      <c r="AD403" s="30">
        <f t="shared" si="61"/>
        <v>0</v>
      </c>
      <c r="AE403" s="30">
        <f t="shared" si="62"/>
        <v>0</v>
      </c>
      <c r="AF403" s="30">
        <f t="shared" si="63"/>
        <v>0</v>
      </c>
      <c r="AG403" s="21">
        <f>IF(AB403&lt;&gt;"",ROUND((AB403*100)/AB391,0),"")</f>
      </c>
      <c r="AH403" s="14">
        <f t="shared" si="64"/>
      </c>
      <c r="AI403" s="20">
        <f t="shared" si="65"/>
        <v>0</v>
      </c>
    </row>
    <row r="404" spans="1:35" ht="13.5">
      <c r="A404" s="11">
        <v>12</v>
      </c>
      <c r="B404" s="75" t="s">
        <v>66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>SUM(COUNTIF(C404,C391),COUNTIF(D404,D391),COUNTIF(E404,E391),COUNTIF(F404,F391),COUNTIF(G404,G391),COUNTIF(H404,H391),COUNTIF(I404,I391),COUNTIF(J404,J391),COUNTIF(K404,K391),COUNTIF(L404,L391),COUNTIF(M404,M391),COUNTIF(N404,N391),COUNTIF(O404,O391),COUNTIF(P404,P391),COUNTIF(Q404,Q391),COUNTIF(R404,R391),COUNTIF(S404,S391),COUNTIF(T404,T391),COUNTIF(U404,U391),COUNTIF(V404,V391),COUNTIF(W404,W391),COUNTIF(X404,X391),COUNTIF(Y404,Y391),COUNTIF(Z404,Z391),COUNTIF(AA404,AA391))</f>
        <v>0</v>
      </c>
      <c r="AD404" s="30">
        <f t="shared" si="61"/>
        <v>0</v>
      </c>
      <c r="AE404" s="30">
        <f t="shared" si="62"/>
        <v>0</v>
      </c>
      <c r="AF404" s="30">
        <f t="shared" si="63"/>
        <v>0</v>
      </c>
      <c r="AG404" s="21">
        <f>IF(AB404&lt;&gt;"",ROUND((AB404*100)/AB391,0),"")</f>
      </c>
      <c r="AH404" s="14">
        <f t="shared" si="64"/>
      </c>
      <c r="AI404" s="20">
        <f t="shared" si="65"/>
        <v>0</v>
      </c>
    </row>
    <row r="405" spans="1:35" ht="13.5">
      <c r="A405" s="11">
        <v>13</v>
      </c>
      <c r="B405" s="75" t="s">
        <v>67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>SUM(COUNTIF(C405,C391),COUNTIF(D405,D391),COUNTIF(E405,E391),COUNTIF(F405,F391),COUNTIF(G405,G391),COUNTIF(H405,H391),COUNTIF(I405,I391),COUNTIF(J405,J391),COUNTIF(K405,K391),COUNTIF(L405,L391),COUNTIF(M405,M391),COUNTIF(N405,N391),COUNTIF(O405,O391),COUNTIF(P405,P391),COUNTIF(Q405,Q391),COUNTIF(R405,R391),COUNTIF(S405,S391),COUNTIF(T405,T391),COUNTIF(U405,U391),COUNTIF(V405,V391),COUNTIF(W405,W391),COUNTIF(X405,X391),COUNTIF(Y405,Y391),COUNTIF(Z405,Z391),COUNTIF(AA405,AA391))</f>
        <v>0</v>
      </c>
      <c r="AD405" s="30">
        <f t="shared" si="61"/>
        <v>0</v>
      </c>
      <c r="AE405" s="30">
        <f t="shared" si="62"/>
        <v>0</v>
      </c>
      <c r="AF405" s="30">
        <f t="shared" si="63"/>
        <v>0</v>
      </c>
      <c r="AG405" s="21">
        <f>IF(AB405&lt;&gt;"",ROUND((AB405*100)/AB391,0),"")</f>
      </c>
      <c r="AH405" s="14">
        <f t="shared" si="64"/>
      </c>
      <c r="AI405" s="20">
        <f t="shared" si="65"/>
        <v>0</v>
      </c>
    </row>
    <row r="406" spans="1:35" ht="13.5">
      <c r="A406" s="11">
        <v>14</v>
      </c>
      <c r="B406" s="75" t="s">
        <v>68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>SUM(COUNTIF(C406,C391),COUNTIF(D406,D391),COUNTIF(E406,E391),COUNTIF(F406,F391),COUNTIF(G406,G391),COUNTIF(H406,H391),COUNTIF(I406,I391),COUNTIF(J406,J391),COUNTIF(K406,K391),COUNTIF(L406,L391),COUNTIF(M406,M391),COUNTIF(N406,N391),COUNTIF(O406,O391),COUNTIF(P406,P391),COUNTIF(Q406,Q391),COUNTIF(R406,R391),COUNTIF(S406,S391),COUNTIF(T406,T391),COUNTIF(U406,U391),COUNTIF(V406,V391),COUNTIF(W406,W391),COUNTIF(X406,X391),COUNTIF(Y406,Y391),COUNTIF(Z406,Z391),COUNTIF(AA406,AA391))</f>
        <v>0</v>
      </c>
      <c r="AD406" s="30">
        <f t="shared" si="61"/>
        <v>0</v>
      </c>
      <c r="AE406" s="30">
        <f t="shared" si="62"/>
        <v>0</v>
      </c>
      <c r="AF406" s="30">
        <f t="shared" si="63"/>
        <v>0</v>
      </c>
      <c r="AG406" s="21">
        <f>IF(AB406&lt;&gt;"",ROUND((AB406*100)/AB391,0),"")</f>
      </c>
      <c r="AH406" s="14">
        <f t="shared" si="64"/>
      </c>
      <c r="AI406" s="20">
        <f t="shared" si="65"/>
        <v>0</v>
      </c>
    </row>
    <row r="407" spans="1:35" ht="13.5">
      <c r="A407" s="11">
        <v>15</v>
      </c>
      <c r="B407" s="75" t="s">
        <v>69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>SUM(COUNTIF(C407,C391),COUNTIF(D407,D391),COUNTIF(E407,E391),COUNTIF(F407,F391),COUNTIF(G407,G391),COUNTIF(H407,H391),COUNTIF(I407,I391),COUNTIF(J407,J391),COUNTIF(K407,K391),COUNTIF(L407,L391),COUNTIF(M407,M391),COUNTIF(N407,N391),COUNTIF(O407,O391),COUNTIF(P407,P391),COUNTIF(Q407,Q391),COUNTIF(R407,R391),COUNTIF(S407,S391),COUNTIF(T407,T391),COUNTIF(U407,U391),COUNTIF(V407,V391),COUNTIF(W407,W391),COUNTIF(X407,X391),COUNTIF(Y407,Y391),COUNTIF(Z407,Z391),COUNTIF(AA407,AA391))</f>
        <v>0</v>
      </c>
      <c r="AD407" s="30">
        <f t="shared" si="61"/>
        <v>0</v>
      </c>
      <c r="AE407" s="30">
        <f t="shared" si="62"/>
        <v>0</v>
      </c>
      <c r="AF407" s="30">
        <f t="shared" si="63"/>
        <v>0</v>
      </c>
      <c r="AG407" s="21">
        <f>IF(AB407&lt;&gt;"",ROUND((AB407*100)/AB391,0),"")</f>
      </c>
      <c r="AH407" s="14">
        <f t="shared" si="64"/>
      </c>
      <c r="AI407" s="20">
        <f t="shared" si="65"/>
        <v>0</v>
      </c>
    </row>
    <row r="408" spans="1:35" ht="13.5">
      <c r="A408" s="11">
        <v>16</v>
      </c>
      <c r="B408" s="75" t="s">
        <v>71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>SUM(COUNTIF(C408,C391),COUNTIF(D408,D391),COUNTIF(E408,E391),COUNTIF(F408,F391),COUNTIF(G408,G391),COUNTIF(H408,H391),COUNTIF(I408,I391),COUNTIF(J408,J391),COUNTIF(K408,K391),COUNTIF(L408,L391),COUNTIF(M408,M391),COUNTIF(N408,N391),COUNTIF(O408,O391),COUNTIF(P408,P391),COUNTIF(Q408,Q391),COUNTIF(R408,R391),COUNTIF(S408,S391),COUNTIF(T408,T391),COUNTIF(U408,U391),COUNTIF(V408,V391),COUNTIF(W408,W391),COUNTIF(X408,X391),COUNTIF(Y408,Y391),COUNTIF(Z408,Z391),COUNTIF(AA408,AA391))</f>
        <v>0</v>
      </c>
      <c r="AD408" s="30">
        <f t="shared" si="61"/>
        <v>0</v>
      </c>
      <c r="AE408" s="30">
        <f t="shared" si="62"/>
        <v>0</v>
      </c>
      <c r="AF408" s="30">
        <f t="shared" si="63"/>
        <v>0</v>
      </c>
      <c r="AG408" s="21">
        <f>IF(AB408&lt;&gt;"",ROUND((AB408*100)/AB391,0),"")</f>
      </c>
      <c r="AH408" s="14">
        <f t="shared" si="64"/>
      </c>
      <c r="AI408" s="20">
        <f t="shared" si="65"/>
        <v>0</v>
      </c>
    </row>
    <row r="409" spans="1:35" ht="13.5">
      <c r="A409" s="11">
        <v>17</v>
      </c>
      <c r="B409" s="75" t="s">
        <v>70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26">
        <f t="shared" si="60"/>
      </c>
      <c r="AC409" s="30">
        <f>SUM(COUNTIF(C409,C391),COUNTIF(D409,D391),COUNTIF(E409,E391),COUNTIF(F409,F391),COUNTIF(G409,G391),COUNTIF(H409,H391),COUNTIF(I409,I391),COUNTIF(J409,J391),COUNTIF(K409,K391),COUNTIF(L409,L391),COUNTIF(M409,M391),COUNTIF(N409,N391),COUNTIF(O409,O391),COUNTIF(P409,P391),COUNTIF(Q409,Q391),COUNTIF(R409,R391),COUNTIF(S409,S391),COUNTIF(T409,T391),COUNTIF(U409,U391),COUNTIF(V409,V391),COUNTIF(W409,W391),COUNTIF(X409,X391),COUNTIF(Y409,Y391),COUNTIF(Z409,Z391),COUNTIF(AA409,AA391))</f>
        <v>0</v>
      </c>
      <c r="AD409" s="30">
        <f t="shared" si="61"/>
        <v>0</v>
      </c>
      <c r="AE409" s="30">
        <f t="shared" si="62"/>
        <v>0</v>
      </c>
      <c r="AF409" s="30">
        <f t="shared" si="63"/>
        <v>0</v>
      </c>
      <c r="AG409" s="21">
        <f>IF(AB409&lt;&gt;"",ROUND((AB409*100)/AB391,0),"")</f>
      </c>
      <c r="AH409" s="14">
        <f t="shared" si="64"/>
      </c>
      <c r="AI409" s="20">
        <f t="shared" si="65"/>
        <v>0</v>
      </c>
    </row>
    <row r="410" spans="1:35" ht="13.5">
      <c r="A410" s="11">
        <v>18</v>
      </c>
      <c r="B410" s="75" t="s">
        <v>72</v>
      </c>
      <c r="C410" s="49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6"/>
      <c r="AB410" s="26">
        <f t="shared" si="60"/>
      </c>
      <c r="AC410" s="30">
        <f>SUM(COUNTIF(C410,C391),COUNTIF(D410,D391),COUNTIF(E410,E391),COUNTIF(F410,F391),COUNTIF(G410,G391),COUNTIF(H410,H391),COUNTIF(I410,I391),COUNTIF(J410,J391),COUNTIF(K410,K391),COUNTIF(L410,L391),COUNTIF(M410,M391),COUNTIF(N410,N391),COUNTIF(O410,O391),COUNTIF(P410,P391),COUNTIF(Q410,Q391),COUNTIF(R410,R391),COUNTIF(S410,S391),COUNTIF(T410,T391),COUNTIF(U410,U391),COUNTIF(V410,V391),COUNTIF(W410,W391),COUNTIF(X410,X391),COUNTIF(Y410,Y391),COUNTIF(Z410,Z391),COUNTIF(AA410,AA391))</f>
        <v>0</v>
      </c>
      <c r="AD410" s="30">
        <f t="shared" si="61"/>
        <v>0</v>
      </c>
      <c r="AE410" s="30">
        <f t="shared" si="62"/>
        <v>0</v>
      </c>
      <c r="AF410" s="30">
        <f t="shared" si="63"/>
        <v>0</v>
      </c>
      <c r="AG410" s="21">
        <f>IF(AB410&lt;&gt;"",ROUND((AB410*100)/AB391,0),"")</f>
      </c>
      <c r="AH410" s="14">
        <f t="shared" si="64"/>
      </c>
      <c r="AI410" s="20">
        <f t="shared" si="65"/>
        <v>0</v>
      </c>
    </row>
    <row r="411" spans="1:35" ht="13.5">
      <c r="A411" s="11">
        <v>19</v>
      </c>
      <c r="B411" s="72" t="s">
        <v>73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>SUM(COUNTIF(C411,C391),COUNTIF(D411,D391),COUNTIF(E411,E391),COUNTIF(F411,F391),COUNTIF(G411,G391),COUNTIF(H411,H391),COUNTIF(I411,I391),COUNTIF(J411,J391),COUNTIF(K411,K391),COUNTIF(L411,L391),COUNTIF(M411,M391),COUNTIF(N411,N391),COUNTIF(O411,O391),COUNTIF(P411,P391),COUNTIF(Q411,Q391),COUNTIF(R411,R391),COUNTIF(S411,S391),COUNTIF(T411,T391),COUNTIF(U411,U391),COUNTIF(V411,V391),COUNTIF(W411,W391),COUNTIF(X411,X391),COUNTIF(Y411,Y391),COUNTIF(Z411,Z391),COUNTIF(AA411,AA391))</f>
        <v>0</v>
      </c>
      <c r="AD411" s="30">
        <f t="shared" si="61"/>
        <v>0</v>
      </c>
      <c r="AE411" s="30">
        <f t="shared" si="62"/>
        <v>0</v>
      </c>
      <c r="AF411" s="30">
        <f t="shared" si="63"/>
        <v>0</v>
      </c>
      <c r="AG411" s="21">
        <f>IF(AB411&lt;&gt;"",ROUND((AB411*100)/AB391,0),"")</f>
      </c>
      <c r="AH411" s="14">
        <f t="shared" si="64"/>
      </c>
      <c r="AI411" s="20">
        <f t="shared" si="65"/>
        <v>0</v>
      </c>
    </row>
    <row r="412" spans="1:35" ht="13.5">
      <c r="A412" s="11">
        <v>20</v>
      </c>
      <c r="B412" s="72" t="s">
        <v>74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7"/>
      <c r="AB412" s="26">
        <f t="shared" si="60"/>
      </c>
      <c r="AC412" s="30">
        <f>SUM(COUNTIF(C412,C391),COUNTIF(D412,D391),COUNTIF(E412,E391),COUNTIF(F412,F391),COUNTIF(G412,G391),COUNTIF(H412,H391),COUNTIF(I412,I391),COUNTIF(J412,J391),COUNTIF(K412,K391),COUNTIF(L412,L391),COUNTIF(M412,M391),COUNTIF(N412,N391),COUNTIF(O412,O391),COUNTIF(P412,P391),COUNTIF(Q412,Q391),COUNTIF(R412,R391),COUNTIF(S412,S391),COUNTIF(T412,T391),COUNTIF(U412,U391),COUNTIF(V412,V391),COUNTIF(W412,W391),COUNTIF(X412,X391),COUNTIF(Y412,Y391),COUNTIF(Z412,Z391),COUNTIF(AA412,AA391))</f>
        <v>0</v>
      </c>
      <c r="AD412" s="30">
        <f t="shared" si="61"/>
        <v>0</v>
      </c>
      <c r="AE412" s="30">
        <f t="shared" si="62"/>
        <v>0</v>
      </c>
      <c r="AF412" s="30">
        <f t="shared" si="63"/>
        <v>0</v>
      </c>
      <c r="AG412" s="21">
        <f>IF(AB412&lt;&gt;"",ROUND((AB412*100)/AB391,0),"")</f>
      </c>
      <c r="AH412" s="14">
        <f t="shared" si="64"/>
      </c>
      <c r="AI412" s="20">
        <f t="shared" si="65"/>
        <v>0</v>
      </c>
    </row>
    <row r="413" spans="1:35" ht="13.5">
      <c r="A413" s="11">
        <v>21</v>
      </c>
      <c r="B413" s="74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>SUM(COUNTIF(C413,C391),COUNTIF(D413,D391),COUNTIF(E413,E391),COUNTIF(F413,F391),COUNTIF(G413,G391),COUNTIF(H413,H391),COUNTIF(I413,I391),COUNTIF(J413,J391),COUNTIF(K413,K391),COUNTIF(L413,L391),COUNTIF(M413,M391),COUNTIF(N413,N391),COUNTIF(O413,O391),COUNTIF(P413,P391),COUNTIF(Q413,Q391),COUNTIF(R413,R391),COUNTIF(S413,S391),COUNTIF(T413,T391),COUNTIF(U413,U391),COUNTIF(V413,V391),COUNTIF(W413,W391),COUNTIF(X413,X391),COUNTIF(Y413,Y391),COUNTIF(Z413,Z391),COUNTIF(AA413,AA391))</f>
        <v>0</v>
      </c>
      <c r="AD413" s="30">
        <f t="shared" si="61"/>
        <v>0</v>
      </c>
      <c r="AE413" s="30">
        <f t="shared" si="62"/>
        <v>0</v>
      </c>
      <c r="AF413" s="30">
        <f t="shared" si="63"/>
        <v>0</v>
      </c>
      <c r="AG413" s="21">
        <f>IF(AB413&lt;&gt;"",ROUND((AB413*100)/AB391,0),"")</f>
      </c>
      <c r="AH413" s="14">
        <f t="shared" si="64"/>
      </c>
      <c r="AI413" s="20">
        <f t="shared" si="65"/>
        <v>0</v>
      </c>
    </row>
    <row r="414" spans="1:35" ht="13.5">
      <c r="A414" s="11">
        <v>22</v>
      </c>
      <c r="B414" s="74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>SUM(COUNTIF(C414,C391),COUNTIF(D414,D391),COUNTIF(E414,E391),COUNTIF(F414,F391),COUNTIF(G414,G391),COUNTIF(H414,H391),COUNTIF(I414,I391),COUNTIF(J414,J391),COUNTIF(K414,K391),COUNTIF(L414,L391),COUNTIF(M414,M391),COUNTIF(N414,N391),COUNTIF(O414,O391),COUNTIF(P414,P391),COUNTIF(Q414,Q391),COUNTIF(R414,R391),COUNTIF(S414,S391),COUNTIF(T414,T391),COUNTIF(U414,U391),COUNTIF(V414,V391),COUNTIF(W414,W391),COUNTIF(X414,X391),COUNTIF(Y414,Y391),COUNTIF(Z414,Z391),COUNTIF(AA414,AA391))</f>
        <v>0</v>
      </c>
      <c r="AD414" s="30">
        <f t="shared" si="61"/>
        <v>0</v>
      </c>
      <c r="AE414" s="30">
        <f t="shared" si="62"/>
        <v>0</v>
      </c>
      <c r="AF414" s="30">
        <f t="shared" si="63"/>
        <v>0</v>
      </c>
      <c r="AG414" s="21">
        <f>IF(AB414&lt;&gt;"",ROUND((AB414*100)/AB391,0),"")</f>
      </c>
      <c r="AH414" s="14">
        <f t="shared" si="64"/>
      </c>
      <c r="AI414" s="20">
        <f t="shared" si="65"/>
        <v>0</v>
      </c>
    </row>
    <row r="415" spans="1:35" ht="13.5">
      <c r="A415" s="11">
        <v>23</v>
      </c>
      <c r="B415" s="74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>SUM(COUNTIF(C415,C391),COUNTIF(D415,D391),COUNTIF(E415,E391),COUNTIF(F415,F391),COUNTIF(G415,G391),COUNTIF(H415,H391),COUNTIF(I415,I391),COUNTIF(J415,J391),COUNTIF(K415,K391),COUNTIF(L415,L391),COUNTIF(M415,M391),COUNTIF(N415,N391),COUNTIF(O415,O391),COUNTIF(P415,P391),COUNTIF(Q415,Q391),COUNTIF(R415,R391),COUNTIF(S415,S391),COUNTIF(T415,T391),COUNTIF(U415,U391),COUNTIF(V415,V391),COUNTIF(W415,W391),COUNTIF(X415,X391),COUNTIF(Y415,Y391),COUNTIF(Z415,Z391),COUNTIF(AA415,AA391))</f>
        <v>0</v>
      </c>
      <c r="AD415" s="30">
        <f t="shared" si="61"/>
        <v>0</v>
      </c>
      <c r="AE415" s="30">
        <f t="shared" si="62"/>
        <v>0</v>
      </c>
      <c r="AF415" s="30">
        <f t="shared" si="63"/>
        <v>0</v>
      </c>
      <c r="AG415" s="21">
        <f>IF(AB415&lt;&gt;"",ROUND((AB415*100)/AB391,0),"")</f>
      </c>
      <c r="AH415" s="14">
        <f t="shared" si="64"/>
      </c>
      <c r="AI415" s="20">
        <f t="shared" si="65"/>
        <v>0</v>
      </c>
    </row>
    <row r="416" spans="1:35" ht="13.5">
      <c r="A416" s="11">
        <v>24</v>
      </c>
      <c r="B416" s="7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>SUM(COUNTIF(C416,C391),COUNTIF(D416,D391),COUNTIF(E416,E391),COUNTIF(F416,F391),COUNTIF(G416,G391),COUNTIF(H416,H391),COUNTIF(I416,I391),COUNTIF(J416,J391),COUNTIF(K416,K391),COUNTIF(L416,L391),COUNTIF(M416,M391),COUNTIF(N416,N391),COUNTIF(O416,O391),COUNTIF(P416,P391),COUNTIF(Q416,Q391),COUNTIF(R416,R391),COUNTIF(S416,S391),COUNTIF(T416,T391),COUNTIF(U416,U391),COUNTIF(V416,V391),COUNTIF(W416,W391),COUNTIF(X416,X391),COUNTIF(Y416,Y391),COUNTIF(Z416,Z391),COUNTIF(AA416,AA391))</f>
        <v>0</v>
      </c>
      <c r="AD416" s="30">
        <f t="shared" si="61"/>
        <v>0</v>
      </c>
      <c r="AE416" s="30">
        <f t="shared" si="62"/>
        <v>0</v>
      </c>
      <c r="AF416" s="30">
        <f t="shared" si="63"/>
        <v>0</v>
      </c>
      <c r="AG416" s="21">
        <f>IF(AB416&lt;&gt;"",ROUND((AB416*100)/AB391,0),"")</f>
      </c>
      <c r="AH416" s="14">
        <f t="shared" si="64"/>
      </c>
      <c r="AI416" s="20">
        <f t="shared" si="65"/>
        <v>0</v>
      </c>
    </row>
    <row r="417" spans="1:35" ht="13.5">
      <c r="A417" s="11">
        <v>25</v>
      </c>
      <c r="B417" s="74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26">
        <f t="shared" si="60"/>
      </c>
      <c r="AC417" s="30">
        <f>SUM(COUNTIF(C417,C391),COUNTIF(D417,D391),COUNTIF(E417,E391),COUNTIF(F417,F391),COUNTIF(G417,G391),COUNTIF(H417,H391),COUNTIF(I417,I391),COUNTIF(J417,J391),COUNTIF(K417,K391),COUNTIF(L417,L391),COUNTIF(M417,M391),COUNTIF(N417,N391),COUNTIF(O417,O391),COUNTIF(P417,P391),COUNTIF(Q417,Q391),COUNTIF(R417,R391),COUNTIF(S417,S391),COUNTIF(T417,T391),COUNTIF(U417,U391),COUNTIF(V417,V391),COUNTIF(W417,W391),COUNTIF(X417,X391),COUNTIF(Y417,Y391),COUNTIF(Z417,Z391),COUNTIF(AA417,AA391))</f>
        <v>0</v>
      </c>
      <c r="AD417" s="30">
        <f t="shared" si="61"/>
        <v>0</v>
      </c>
      <c r="AE417" s="30">
        <f t="shared" si="62"/>
        <v>0</v>
      </c>
      <c r="AF417" s="30">
        <f t="shared" si="63"/>
        <v>0</v>
      </c>
      <c r="AG417" s="21">
        <f>IF(AB417&lt;&gt;"",ROUND((AB417*100)/AB391,0),"")</f>
      </c>
      <c r="AH417" s="14">
        <f t="shared" si="64"/>
      </c>
      <c r="AI417" s="20">
        <f t="shared" si="65"/>
        <v>0</v>
      </c>
    </row>
    <row r="418" spans="1:35" ht="13.5">
      <c r="A418" s="86" t="s">
        <v>9</v>
      </c>
      <c r="B418" s="33" t="s">
        <v>10</v>
      </c>
      <c r="C418" s="34">
        <f aca="true" t="shared" si="66" ref="C418:AA418">COUNTIF(C393:C417,C391)</f>
        <v>0</v>
      </c>
      <c r="D418" s="34">
        <f t="shared" si="66"/>
        <v>0</v>
      </c>
      <c r="E418" s="34">
        <f t="shared" si="66"/>
        <v>0</v>
      </c>
      <c r="F418" s="34">
        <f t="shared" si="66"/>
        <v>0</v>
      </c>
      <c r="G418" s="34">
        <f t="shared" si="66"/>
        <v>0</v>
      </c>
      <c r="H418" s="34">
        <f t="shared" si="66"/>
        <v>0</v>
      </c>
      <c r="I418" s="34">
        <f t="shared" si="66"/>
        <v>0</v>
      </c>
      <c r="J418" s="34">
        <f t="shared" si="66"/>
        <v>0</v>
      </c>
      <c r="K418" s="34">
        <f t="shared" si="66"/>
        <v>0</v>
      </c>
      <c r="L418" s="34">
        <f t="shared" si="66"/>
        <v>0</v>
      </c>
      <c r="M418" s="34">
        <f t="shared" si="66"/>
        <v>0</v>
      </c>
      <c r="N418" s="34">
        <f t="shared" si="66"/>
        <v>0</v>
      </c>
      <c r="O418" s="34">
        <f t="shared" si="66"/>
        <v>0</v>
      </c>
      <c r="P418" s="34">
        <f t="shared" si="66"/>
        <v>0</v>
      </c>
      <c r="Q418" s="34">
        <f t="shared" si="66"/>
        <v>0</v>
      </c>
      <c r="R418" s="34">
        <f t="shared" si="66"/>
        <v>0</v>
      </c>
      <c r="S418" s="34">
        <f t="shared" si="66"/>
        <v>0</v>
      </c>
      <c r="T418" s="34">
        <f t="shared" si="66"/>
        <v>0</v>
      </c>
      <c r="U418" s="34">
        <f t="shared" si="66"/>
        <v>0</v>
      </c>
      <c r="V418" s="34">
        <f t="shared" si="66"/>
        <v>0</v>
      </c>
      <c r="W418" s="34">
        <f t="shared" si="66"/>
        <v>0</v>
      </c>
      <c r="X418" s="34">
        <f t="shared" si="66"/>
        <v>0</v>
      </c>
      <c r="Y418" s="34">
        <f t="shared" si="66"/>
        <v>0</v>
      </c>
      <c r="Z418" s="34">
        <f t="shared" si="66"/>
        <v>0</v>
      </c>
      <c r="AA418" s="34">
        <f t="shared" si="66"/>
        <v>0</v>
      </c>
      <c r="AB418" s="35"/>
      <c r="AC418" s="35"/>
      <c r="AD418" s="35"/>
      <c r="AE418" s="35"/>
      <c r="AF418" s="35"/>
      <c r="AG418" s="36"/>
      <c r="AH418" s="37"/>
      <c r="AI418" s="20"/>
    </row>
    <row r="419" spans="1:35" ht="13.5">
      <c r="A419" s="86"/>
      <c r="B419" s="38" t="s">
        <v>11</v>
      </c>
      <c r="C419" s="22">
        <f aca="true" t="shared" si="67" ref="C419:AA419">COUNTIF(C393:C417,"&gt;0")-COUNTIF(C393:C417,C391)</f>
        <v>0</v>
      </c>
      <c r="D419" s="22">
        <f t="shared" si="67"/>
        <v>0</v>
      </c>
      <c r="E419" s="22">
        <f t="shared" si="67"/>
        <v>0</v>
      </c>
      <c r="F419" s="22">
        <f t="shared" si="67"/>
        <v>0</v>
      </c>
      <c r="G419" s="22">
        <f t="shared" si="67"/>
        <v>0</v>
      </c>
      <c r="H419" s="22">
        <f t="shared" si="67"/>
        <v>0</v>
      </c>
      <c r="I419" s="22">
        <f t="shared" si="67"/>
        <v>0</v>
      </c>
      <c r="J419" s="22">
        <f t="shared" si="67"/>
        <v>0</v>
      </c>
      <c r="K419" s="22">
        <f t="shared" si="67"/>
        <v>0</v>
      </c>
      <c r="L419" s="22">
        <f t="shared" si="67"/>
        <v>0</v>
      </c>
      <c r="M419" s="22">
        <f t="shared" si="67"/>
        <v>0</v>
      </c>
      <c r="N419" s="22">
        <f t="shared" si="67"/>
        <v>0</v>
      </c>
      <c r="O419" s="22">
        <f t="shared" si="67"/>
        <v>0</v>
      </c>
      <c r="P419" s="22">
        <f t="shared" si="67"/>
        <v>0</v>
      </c>
      <c r="Q419" s="22">
        <f t="shared" si="67"/>
        <v>0</v>
      </c>
      <c r="R419" s="22">
        <f t="shared" si="67"/>
        <v>0</v>
      </c>
      <c r="S419" s="22">
        <f t="shared" si="67"/>
        <v>0</v>
      </c>
      <c r="T419" s="22">
        <f t="shared" si="67"/>
        <v>0</v>
      </c>
      <c r="U419" s="22">
        <f t="shared" si="67"/>
        <v>0</v>
      </c>
      <c r="V419" s="22">
        <f t="shared" si="67"/>
        <v>0</v>
      </c>
      <c r="W419" s="22">
        <f t="shared" si="67"/>
        <v>0</v>
      </c>
      <c r="X419" s="22">
        <f t="shared" si="67"/>
        <v>0</v>
      </c>
      <c r="Y419" s="22">
        <f t="shared" si="67"/>
        <v>0</v>
      </c>
      <c r="Z419" s="22">
        <f t="shared" si="67"/>
        <v>0</v>
      </c>
      <c r="AA419" s="22">
        <f t="shared" si="67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3.5">
      <c r="A420" s="86"/>
      <c r="B420" s="38" t="s">
        <v>12</v>
      </c>
      <c r="C420" s="22">
        <f aca="true" t="shared" si="68" ref="C420:AA420">COUNTIF(C393:C417,"0")</f>
        <v>0</v>
      </c>
      <c r="D420" s="22">
        <f t="shared" si="68"/>
        <v>0</v>
      </c>
      <c r="E420" s="22">
        <f t="shared" si="68"/>
        <v>0</v>
      </c>
      <c r="F420" s="22">
        <f t="shared" si="68"/>
        <v>0</v>
      </c>
      <c r="G420" s="22">
        <f t="shared" si="68"/>
        <v>0</v>
      </c>
      <c r="H420" s="22">
        <f t="shared" si="68"/>
        <v>0</v>
      </c>
      <c r="I420" s="22">
        <f t="shared" si="68"/>
        <v>0</v>
      </c>
      <c r="J420" s="22">
        <f t="shared" si="68"/>
        <v>0</v>
      </c>
      <c r="K420" s="22">
        <f t="shared" si="68"/>
        <v>0</v>
      </c>
      <c r="L420" s="22">
        <f t="shared" si="68"/>
        <v>0</v>
      </c>
      <c r="M420" s="22">
        <f t="shared" si="68"/>
        <v>0</v>
      </c>
      <c r="N420" s="22">
        <f t="shared" si="68"/>
        <v>0</v>
      </c>
      <c r="O420" s="22">
        <f t="shared" si="68"/>
        <v>0</v>
      </c>
      <c r="P420" s="22">
        <f t="shared" si="68"/>
        <v>0</v>
      </c>
      <c r="Q420" s="22">
        <f t="shared" si="68"/>
        <v>0</v>
      </c>
      <c r="R420" s="22">
        <f t="shared" si="68"/>
        <v>0</v>
      </c>
      <c r="S420" s="22">
        <f t="shared" si="68"/>
        <v>0</v>
      </c>
      <c r="T420" s="22">
        <f t="shared" si="68"/>
        <v>0</v>
      </c>
      <c r="U420" s="22">
        <f t="shared" si="68"/>
        <v>0</v>
      </c>
      <c r="V420" s="22">
        <f t="shared" si="68"/>
        <v>0</v>
      </c>
      <c r="W420" s="22">
        <f t="shared" si="68"/>
        <v>0</v>
      </c>
      <c r="X420" s="22">
        <f t="shared" si="68"/>
        <v>0</v>
      </c>
      <c r="Y420" s="22">
        <f t="shared" si="68"/>
        <v>0</v>
      </c>
      <c r="Z420" s="22">
        <f t="shared" si="68"/>
        <v>0</v>
      </c>
      <c r="AA420" s="22">
        <f t="shared" si="68"/>
        <v>0</v>
      </c>
      <c r="AB420" s="30"/>
      <c r="AC420" s="30"/>
      <c r="AD420" s="30"/>
      <c r="AE420" s="30"/>
      <c r="AF420" s="30"/>
      <c r="AG420" s="39"/>
      <c r="AH420" s="40"/>
      <c r="AI420" s="20"/>
    </row>
    <row r="421" spans="1:35" ht="14.25" thickBot="1">
      <c r="A421" s="87"/>
      <c r="B421" s="41" t="s">
        <v>13</v>
      </c>
      <c r="C421" s="42">
        <f aca="true" t="shared" si="69" ref="C421:AA421">COUNTIF(C393:C417,"x")</f>
        <v>0</v>
      </c>
      <c r="D421" s="42">
        <f t="shared" si="69"/>
        <v>0</v>
      </c>
      <c r="E421" s="42">
        <f t="shared" si="69"/>
        <v>0</v>
      </c>
      <c r="F421" s="42">
        <f t="shared" si="69"/>
        <v>0</v>
      </c>
      <c r="G421" s="42">
        <f t="shared" si="69"/>
        <v>0</v>
      </c>
      <c r="H421" s="42">
        <f t="shared" si="69"/>
        <v>0</v>
      </c>
      <c r="I421" s="42">
        <f t="shared" si="69"/>
        <v>0</v>
      </c>
      <c r="J421" s="42">
        <f t="shared" si="69"/>
        <v>0</v>
      </c>
      <c r="K421" s="42">
        <f t="shared" si="69"/>
        <v>0</v>
      </c>
      <c r="L421" s="42">
        <f t="shared" si="69"/>
        <v>0</v>
      </c>
      <c r="M421" s="42">
        <f t="shared" si="69"/>
        <v>0</v>
      </c>
      <c r="N421" s="42">
        <f t="shared" si="69"/>
        <v>0</v>
      </c>
      <c r="O421" s="42">
        <f t="shared" si="69"/>
        <v>0</v>
      </c>
      <c r="P421" s="42">
        <f t="shared" si="69"/>
        <v>0</v>
      </c>
      <c r="Q421" s="42">
        <f t="shared" si="69"/>
        <v>0</v>
      </c>
      <c r="R421" s="42">
        <f t="shared" si="69"/>
        <v>0</v>
      </c>
      <c r="S421" s="42">
        <f t="shared" si="69"/>
        <v>0</v>
      </c>
      <c r="T421" s="42">
        <f t="shared" si="69"/>
        <v>0</v>
      </c>
      <c r="U421" s="42">
        <f t="shared" si="69"/>
        <v>0</v>
      </c>
      <c r="V421" s="42">
        <f t="shared" si="69"/>
        <v>0</v>
      </c>
      <c r="W421" s="42">
        <f t="shared" si="69"/>
        <v>0</v>
      </c>
      <c r="X421" s="42">
        <f t="shared" si="69"/>
        <v>0</v>
      </c>
      <c r="Y421" s="42">
        <f t="shared" si="69"/>
        <v>0</v>
      </c>
      <c r="Z421" s="42">
        <f t="shared" si="69"/>
        <v>0</v>
      </c>
      <c r="AA421" s="42">
        <f t="shared" si="69"/>
        <v>0</v>
      </c>
      <c r="AB421" s="43"/>
      <c r="AC421" s="43"/>
      <c r="AD421" s="43"/>
      <c r="AE421" s="43"/>
      <c r="AF421" s="43"/>
      <c r="AG421" s="44"/>
      <c r="AH421" s="45"/>
      <c r="AI421" s="20"/>
    </row>
    <row r="422" ht="13.5" thickTop="1"/>
    <row r="424" spans="1:36" ht="18">
      <c r="A424" s="88" t="str">
        <f>P387</f>
        <v>Teste de Matemática                6 º Ano             Turma B             Data</v>
      </c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71"/>
      <c r="AJ424" s="71"/>
    </row>
    <row r="426" spans="1:34" ht="18">
      <c r="A426" s="79" t="s">
        <v>18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</row>
    <row r="429" spans="2:5" ht="12.75">
      <c r="B429" s="57"/>
      <c r="C429" s="58"/>
      <c r="D429" s="58"/>
      <c r="E429" s="59"/>
    </row>
    <row r="430" spans="2:5" ht="12.75">
      <c r="B430" s="77" t="s">
        <v>20</v>
      </c>
      <c r="C430" s="78"/>
      <c r="D430" s="52"/>
      <c r="E430" s="54">
        <f>COUNTA(B393:B417)</f>
        <v>20</v>
      </c>
    </row>
    <row r="431" spans="2:5" ht="12.75">
      <c r="B431" s="55"/>
      <c r="C431" s="51"/>
      <c r="D431" s="51"/>
      <c r="E431" s="56"/>
    </row>
    <row r="432" spans="2:5" ht="12.75">
      <c r="B432" s="53" t="s">
        <v>19</v>
      </c>
      <c r="C432" s="52"/>
      <c r="D432" s="52"/>
      <c r="E432" s="54">
        <f>25-COUNTIF(AB393:AB417,"")</f>
        <v>0</v>
      </c>
    </row>
    <row r="433" spans="2:5" ht="12.75">
      <c r="B433" s="55"/>
      <c r="C433" s="51"/>
      <c r="D433" s="51"/>
      <c r="E433" s="56"/>
    </row>
    <row r="434" spans="2:5" ht="12.75">
      <c r="B434" s="53" t="s">
        <v>21</v>
      </c>
      <c r="C434" s="52" t="s">
        <v>15</v>
      </c>
      <c r="D434" s="52"/>
      <c r="E434" s="54" t="e">
        <f>AVERAGE(AG393:AG417)</f>
        <v>#DIV/0!</v>
      </c>
    </row>
    <row r="435" spans="2:5" ht="12.75">
      <c r="B435" s="55"/>
      <c r="C435" s="51"/>
      <c r="D435" s="51"/>
      <c r="E435" s="56"/>
    </row>
    <row r="436" spans="2:5" ht="12.75">
      <c r="B436" s="53" t="s">
        <v>22</v>
      </c>
      <c r="C436" s="52" t="s">
        <v>15</v>
      </c>
      <c r="D436" s="52"/>
      <c r="E436" s="54" t="e">
        <f>MODE(AG393:AG417)</f>
        <v>#N/A</v>
      </c>
    </row>
    <row r="437" spans="2:5" ht="12.75">
      <c r="B437" s="55"/>
      <c r="C437" s="51"/>
      <c r="D437" s="51"/>
      <c r="E437" s="56"/>
    </row>
    <row r="438" spans="2:5" ht="12.75">
      <c r="B438" s="53" t="s">
        <v>23</v>
      </c>
      <c r="C438" s="52" t="s">
        <v>15</v>
      </c>
      <c r="D438" s="52"/>
      <c r="E438" s="54">
        <f>MAX(AG393:AG417)</f>
        <v>0</v>
      </c>
    </row>
    <row r="439" spans="2:5" ht="12.75">
      <c r="B439" s="55"/>
      <c r="C439" s="51"/>
      <c r="D439" s="51"/>
      <c r="E439" s="56"/>
    </row>
    <row r="440" spans="2:5" ht="12.75">
      <c r="B440" s="53" t="s">
        <v>24</v>
      </c>
      <c r="C440" s="52" t="s">
        <v>15</v>
      </c>
      <c r="D440" s="52"/>
      <c r="E440" s="54">
        <f>MIN(AG393:AG417)</f>
        <v>0</v>
      </c>
    </row>
    <row r="441" spans="2:5" ht="12.75">
      <c r="B441" s="55"/>
      <c r="C441" s="51"/>
      <c r="D441" s="51"/>
      <c r="E441" s="56"/>
    </row>
    <row r="442" spans="2:5" ht="12.75">
      <c r="B442" s="53" t="s">
        <v>25</v>
      </c>
      <c r="C442" s="52"/>
      <c r="D442" s="52"/>
      <c r="E442" s="54">
        <f>COUNTIF(AG393:AG417,"&gt;=50")</f>
        <v>0</v>
      </c>
    </row>
    <row r="443" spans="2:5" ht="12.75">
      <c r="B443" s="55"/>
      <c r="C443" s="51"/>
      <c r="D443" s="51"/>
      <c r="E443" s="56"/>
    </row>
    <row r="444" spans="2:5" ht="12.75">
      <c r="B444" s="53" t="s">
        <v>26</v>
      </c>
      <c r="C444" s="52"/>
      <c r="D444" s="52"/>
      <c r="E444" s="54">
        <f>COUNTIF(AG393:AG417,"&lt;50")</f>
        <v>0</v>
      </c>
    </row>
    <row r="445" spans="2:5" ht="12.75">
      <c r="B445" s="55"/>
      <c r="C445" s="51"/>
      <c r="D445" s="51"/>
      <c r="E445" s="56"/>
    </row>
    <row r="446" spans="2:5" ht="12.75">
      <c r="B446" s="53" t="s">
        <v>33</v>
      </c>
      <c r="C446" s="69">
        <f>COUNTIF(AH393:AH417,"Excelente")</f>
        <v>0</v>
      </c>
      <c r="D446" s="67" t="e">
        <f>ROUND((C446/E432*100),1)</f>
        <v>#DIV/0!</v>
      </c>
      <c r="E446" s="65" t="s">
        <v>15</v>
      </c>
    </row>
    <row r="447" spans="2:5" ht="12.75">
      <c r="B447" s="55"/>
      <c r="C447" s="70"/>
      <c r="D447" s="68"/>
      <c r="E447" s="66"/>
    </row>
    <row r="448" spans="2:5" ht="12.75">
      <c r="B448" s="53" t="s">
        <v>32</v>
      </c>
      <c r="C448" s="69">
        <f>COUNTIF(AH393:AH417,"Sat. Bem")</f>
        <v>0</v>
      </c>
      <c r="D448" s="67" t="e">
        <f>ROUND((C448/E432*100),1)</f>
        <v>#DIV/0!</v>
      </c>
      <c r="E448" s="65" t="s">
        <v>15</v>
      </c>
    </row>
    <row r="449" spans="2:5" ht="12.75">
      <c r="B449" s="55"/>
      <c r="C449" s="70"/>
      <c r="D449" s="68"/>
      <c r="E449" s="66"/>
    </row>
    <row r="450" spans="2:5" ht="12.75">
      <c r="B450" s="53" t="s">
        <v>31</v>
      </c>
      <c r="C450" s="69">
        <f>COUNTIF(AH393:AH417,"Satisfaz")</f>
        <v>0</v>
      </c>
      <c r="D450" s="67" t="e">
        <f>ROUND((C450/E432*100),1)</f>
        <v>#DIV/0!</v>
      </c>
      <c r="E450" s="65" t="s">
        <v>15</v>
      </c>
    </row>
    <row r="451" spans="2:5" ht="12.75">
      <c r="B451" s="55"/>
      <c r="C451" s="70"/>
      <c r="D451" s="68"/>
      <c r="E451" s="66"/>
    </row>
    <row r="452" spans="2:5" ht="12.75">
      <c r="B452" s="53" t="s">
        <v>30</v>
      </c>
      <c r="C452" s="69">
        <f>COUNTIF(AH393:AH417,"Sat. Pouco")</f>
        <v>0</v>
      </c>
      <c r="D452" s="67" t="e">
        <f>ROUND((C452/E432*100),1)</f>
        <v>#DIV/0!</v>
      </c>
      <c r="E452" s="65" t="s">
        <v>15</v>
      </c>
    </row>
    <row r="453" spans="2:5" ht="12.75">
      <c r="B453" s="55"/>
      <c r="C453" s="70"/>
      <c r="D453" s="68"/>
      <c r="E453" s="66"/>
    </row>
    <row r="454" spans="2:5" ht="12.75">
      <c r="B454" s="53" t="s">
        <v>29</v>
      </c>
      <c r="C454" s="69">
        <f>COUNTIF(AH393:AH417,"Não Sat.")</f>
        <v>0</v>
      </c>
      <c r="D454" s="67" t="e">
        <f>ROUND((C454/E432*100),1)</f>
        <v>#DIV/0!</v>
      </c>
      <c r="E454" s="65" t="s">
        <v>15</v>
      </c>
    </row>
    <row r="455" spans="2:5" ht="12.75">
      <c r="B455" s="55"/>
      <c r="C455" s="70"/>
      <c r="D455" s="68"/>
      <c r="E455" s="66"/>
    </row>
    <row r="456" spans="2:5" ht="12.75">
      <c r="B456" s="53" t="s">
        <v>28</v>
      </c>
      <c r="C456" s="69">
        <f>COUNTIF(AH393:AH417,"M. Fraco")</f>
        <v>0</v>
      </c>
      <c r="D456" s="67" t="e">
        <f>ROUND((C456/E432*100),1)</f>
        <v>#DIV/0!</v>
      </c>
      <c r="E456" s="65" t="s">
        <v>15</v>
      </c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1"/>
      <c r="C459" s="46"/>
      <c r="D459" s="46"/>
      <c r="E459" s="62"/>
    </row>
    <row r="460" spans="2:5" ht="12.75">
      <c r="B460" s="63"/>
      <c r="C460" s="47"/>
      <c r="D460" s="47"/>
      <c r="E460" s="64"/>
    </row>
  </sheetData>
  <mergeCells count="42">
    <mergeCell ref="A426:AH426"/>
    <mergeCell ref="B430:C430"/>
    <mergeCell ref="AC390:AF390"/>
    <mergeCell ref="AG390:AH390"/>
    <mergeCell ref="A418:A421"/>
    <mergeCell ref="A424:AH424"/>
    <mergeCell ref="A347:AH347"/>
    <mergeCell ref="A349:AH349"/>
    <mergeCell ref="B353:C353"/>
    <mergeCell ref="C387:M387"/>
    <mergeCell ref="C310:M310"/>
    <mergeCell ref="AC313:AF313"/>
    <mergeCell ref="AG313:AH313"/>
    <mergeCell ref="A341:A344"/>
    <mergeCell ref="A264:A267"/>
    <mergeCell ref="A270:AH270"/>
    <mergeCell ref="A272:AH272"/>
    <mergeCell ref="B276:C276"/>
    <mergeCell ref="A195:AH195"/>
    <mergeCell ref="B199:C199"/>
    <mergeCell ref="C233:M233"/>
    <mergeCell ref="AC236:AF236"/>
    <mergeCell ref="AG236:AH236"/>
    <mergeCell ref="AC159:AF159"/>
    <mergeCell ref="AG159:AH159"/>
    <mergeCell ref="A187:A190"/>
    <mergeCell ref="A193:AH193"/>
    <mergeCell ref="A116:AH116"/>
    <mergeCell ref="A118:AH118"/>
    <mergeCell ref="B122:C122"/>
    <mergeCell ref="C156:M156"/>
    <mergeCell ref="C79:M79"/>
    <mergeCell ref="AC82:AF82"/>
    <mergeCell ref="AG82:AH82"/>
    <mergeCell ref="A110:A113"/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2007-08-30T14:50:28Z</cp:lastPrinted>
  <dcterms:created xsi:type="dcterms:W3CDTF">2007-05-21T14:54:22Z</dcterms:created>
  <dcterms:modified xsi:type="dcterms:W3CDTF">2007-08-30T14:53:45Z</dcterms:modified>
  <cp:category/>
  <cp:version/>
  <cp:contentType/>
  <cp:contentStatus/>
</cp:coreProperties>
</file>