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620" activeTab="4"/>
  </bookViews>
  <sheets>
    <sheet name="5º A" sheetId="1" r:id="rId1"/>
    <sheet name="5º B" sheetId="2" r:id="rId2"/>
    <sheet name="5º C" sheetId="3" r:id="rId3"/>
    <sheet name="5º D" sheetId="4" r:id="rId4"/>
    <sheet name="5º E" sheetId="5" r:id="rId5"/>
    <sheet name="Sheet1" sheetId="6" r:id="rId6"/>
  </sheets>
  <definedNames>
    <definedName name="_xlnm.Print_Area" localSheetId="0">'5º A'!$A$1:$AH$460</definedName>
    <definedName name="_xlnm.Print_Area" localSheetId="1">'5º B'!$A$1:$AH$460</definedName>
    <definedName name="_xlnm.Print_Area" localSheetId="2">'5º C'!$A$1:$AH$460</definedName>
    <definedName name="_xlnm.Print_Area" localSheetId="3">'5º D'!$A$1:$AH$460</definedName>
    <definedName name="_xlnm.Print_Area" localSheetId="4">'5º E'!$A$1:$AH$460</definedName>
  </definedNames>
  <calcPr fullCalcOnLoad="1"/>
</workbook>
</file>

<file path=xl/sharedStrings.xml><?xml version="1.0" encoding="utf-8"?>
<sst xmlns="http://schemas.openxmlformats.org/spreadsheetml/2006/main" count="1350" uniqueCount="39">
  <si>
    <t>Perguntas</t>
  </si>
  <si>
    <t>Totais</t>
  </si>
  <si>
    <t>Nº de Itens c/ cotação:</t>
  </si>
  <si>
    <t>Máx.</t>
  </si>
  <si>
    <t>Interm.</t>
  </si>
  <si>
    <t>Zero</t>
  </si>
  <si>
    <t>N/R</t>
  </si>
  <si>
    <t>Nº</t>
  </si>
  <si>
    <t>Nomes:</t>
  </si>
  <si>
    <t>Nº de Itens</t>
  </si>
  <si>
    <t>Cotação Máxima</t>
  </si>
  <si>
    <t>Cotação Intermédia</t>
  </si>
  <si>
    <t>Cotação Zero</t>
  </si>
  <si>
    <t>Não Respondeu</t>
  </si>
  <si>
    <t>Classificação</t>
  </si>
  <si>
    <t>%</t>
  </si>
  <si>
    <t>Qualitativa</t>
  </si>
  <si>
    <r>
      <t>Cotação M</t>
    </r>
    <r>
      <rPr>
        <sz val="10"/>
        <color indexed="10"/>
        <rFont val="Arial"/>
        <family val="2"/>
      </rPr>
      <t>áx.</t>
    </r>
  </si>
  <si>
    <t>Balanço do Teste</t>
  </si>
  <si>
    <t>Nº de testes</t>
  </si>
  <si>
    <t>Nº de alunos da turma</t>
  </si>
  <si>
    <t>Média das notas</t>
  </si>
  <si>
    <t>Moda das notas</t>
  </si>
  <si>
    <t>Nota mais alta</t>
  </si>
  <si>
    <t>Nota mais baixa</t>
  </si>
  <si>
    <t>Nº de positivas</t>
  </si>
  <si>
    <t>Nº de negativas</t>
  </si>
  <si>
    <t>GRELHA DE CORRECÇÃO</t>
  </si>
  <si>
    <t>Muito Fraco</t>
  </si>
  <si>
    <t>Não Satisfaz</t>
  </si>
  <si>
    <t>Satisfaz Pouco</t>
  </si>
  <si>
    <t>Satisfaz</t>
  </si>
  <si>
    <t>Satisfaz Bem</t>
  </si>
  <si>
    <t>Excelente</t>
  </si>
  <si>
    <t>Teste de Matemática                5 º Ano             Turma A             Data</t>
  </si>
  <si>
    <t>Teste de Matemática                5 º Ano             Turma B             Data</t>
  </si>
  <si>
    <t>Teste de Matemática                5 º Ano             Turma C             Data</t>
  </si>
  <si>
    <t>Teste de Matemática                5 º Ano             Turma D             Data</t>
  </si>
  <si>
    <t>Teste de Matemática                5 º Ano             Turma E             Data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</si>
</sst>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3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sz val="7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0"/>
      <color indexed="53"/>
      <name val="Arial"/>
      <family val="2"/>
    </font>
    <font>
      <b/>
      <sz val="9"/>
      <color indexed="20"/>
      <name val="Arial"/>
      <family val="2"/>
    </font>
    <font>
      <b/>
      <sz val="14"/>
      <color indexed="62"/>
      <name val="Arial"/>
      <family val="2"/>
    </font>
    <font>
      <sz val="7"/>
      <color indexed="2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b/>
      <sz val="10"/>
      <color indexed="25"/>
      <name val="Arial"/>
      <family val="2"/>
    </font>
    <font>
      <sz val="11.75"/>
      <name val="Arial"/>
      <family val="0"/>
    </font>
    <font>
      <b/>
      <sz val="10.5"/>
      <name val="Arial"/>
      <family val="2"/>
    </font>
    <font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horizontal="right" indent="1"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17" applyFont="1">
      <alignment horizontal="right" indent="1"/>
      <protection/>
    </xf>
    <xf numFmtId="0" fontId="0" fillId="0" borderId="0" xfId="17">
      <alignment horizontal="right" indent="1"/>
      <protection/>
    </xf>
    <xf numFmtId="0" fontId="3" fillId="0" borderId="0" xfId="17" applyFont="1">
      <alignment horizontal="right" indent="1"/>
      <protection/>
    </xf>
    <xf numFmtId="0" fontId="0" fillId="0" borderId="1" xfId="17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Fill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0" fillId="2" borderId="2" xfId="17" applyFont="1" applyFill="1" applyBorder="1">
      <alignment horizontal="right" indent="1"/>
      <protection/>
    </xf>
    <xf numFmtId="0" fontId="3" fillId="0" borderId="3" xfId="17" applyFont="1" applyBorder="1">
      <alignment horizontal="right" indent="1"/>
      <protection/>
    </xf>
    <xf numFmtId="0" fontId="0" fillId="0" borderId="4" xfId="17" applyBorder="1">
      <alignment horizontal="right" indent="1"/>
      <protection/>
    </xf>
    <xf numFmtId="0" fontId="6" fillId="3" borderId="5" xfId="17" applyFont="1" applyFill="1" applyBorder="1">
      <alignment horizontal="right" indent="1"/>
      <protection/>
    </xf>
    <xf numFmtId="0" fontId="0" fillId="2" borderId="6" xfId="17" applyFill="1" applyBorder="1" applyAlignment="1">
      <alignment horizontal="right" vertical="center" indent="2"/>
      <protection/>
    </xf>
    <xf numFmtId="0" fontId="0" fillId="2" borderId="7" xfId="17" applyFill="1" applyBorder="1">
      <alignment horizontal="right" indent="1"/>
      <protection/>
    </xf>
    <xf numFmtId="0" fontId="0" fillId="2" borderId="8" xfId="17" applyFill="1" applyBorder="1" applyAlignment="1">
      <alignment horizontal="left" vertical="center"/>
      <protection/>
    </xf>
    <xf numFmtId="0" fontId="10" fillId="0" borderId="2" xfId="17" applyFont="1" applyBorder="1" applyAlignment="1">
      <alignment horizontal="right"/>
      <protection/>
    </xf>
    <xf numFmtId="0" fontId="5" fillId="3" borderId="5" xfId="17" applyFont="1" applyFill="1" applyBorder="1" applyAlignment="1">
      <alignment horizontal="center"/>
      <protection/>
    </xf>
    <xf numFmtId="0" fontId="5" fillId="3" borderId="2" xfId="17" applyFont="1" applyFill="1" applyBorder="1" applyAlignment="1">
      <alignment horizontal="left"/>
      <protection/>
    </xf>
    <xf numFmtId="0" fontId="12" fillId="2" borderId="8" xfId="17" applyFont="1" applyFill="1" applyBorder="1" applyAlignment="1">
      <alignment horizontal="left"/>
      <protection/>
    </xf>
    <xf numFmtId="0" fontId="3" fillId="0" borderId="0" xfId="17" applyFont="1" applyProtection="1">
      <alignment horizontal="right" indent="1"/>
      <protection/>
    </xf>
    <xf numFmtId="0" fontId="0" fillId="0" borderId="0" xfId="17" applyProtection="1">
      <alignment horizontal="right" indent="1"/>
      <protection/>
    </xf>
    <xf numFmtId="0" fontId="5" fillId="2" borderId="2" xfId="17" applyFont="1" applyFill="1" applyBorder="1" applyAlignment="1">
      <alignment horizontal="center"/>
      <protection/>
    </xf>
    <xf numFmtId="0" fontId="0" fillId="4" borderId="2" xfId="17" applyFont="1" applyFill="1" applyBorder="1" applyAlignment="1">
      <alignment horizontal="center"/>
      <protection/>
    </xf>
    <xf numFmtId="0" fontId="13" fillId="5" borderId="9" xfId="17" applyFont="1" applyFill="1" applyBorder="1" applyAlignment="1">
      <alignment horizontal="center"/>
      <protection/>
    </xf>
    <xf numFmtId="1" fontId="14" fillId="5" borderId="2" xfId="17" applyNumberFormat="1" applyFont="1" applyFill="1" applyBorder="1" applyAlignment="1">
      <alignment horizontal="center"/>
      <protection/>
    </xf>
    <xf numFmtId="0" fontId="5" fillId="5" borderId="2" xfId="17" applyFont="1" applyFill="1" applyBorder="1" applyAlignment="1">
      <alignment horizontal="center"/>
      <protection/>
    </xf>
    <xf numFmtId="0" fontId="0" fillId="5" borderId="2" xfId="17" applyFont="1" applyFill="1" applyBorder="1" applyAlignment="1">
      <alignment horizontal="center"/>
      <protection/>
    </xf>
    <xf numFmtId="0" fontId="1" fillId="5" borderId="9" xfId="17" applyFont="1" applyFill="1" applyBorder="1" applyAlignment="1">
      <alignment horizontal="right"/>
      <protection/>
    </xf>
    <xf numFmtId="0" fontId="1" fillId="5" borderId="9" xfId="17" applyFont="1" applyFill="1" applyBorder="1" applyAlignment="1">
      <alignment horizontal="center"/>
      <protection/>
    </xf>
    <xf numFmtId="0" fontId="4" fillId="4" borderId="2" xfId="17" applyFont="1" applyFill="1" applyBorder="1" applyAlignment="1">
      <alignment horizontal="center" vertical="center" textRotation="90"/>
      <protection/>
    </xf>
    <xf numFmtId="0" fontId="0" fillId="4" borderId="2" xfId="17" applyFill="1" applyBorder="1" applyAlignment="1">
      <alignment horizontal="center"/>
      <protection/>
    </xf>
    <xf numFmtId="0" fontId="0" fillId="4" borderId="1" xfId="17" applyFill="1" applyBorder="1" applyAlignment="1">
      <alignment horizontal="center"/>
      <protection/>
    </xf>
    <xf numFmtId="0" fontId="0" fillId="4" borderId="10" xfId="17" applyFill="1" applyBorder="1" applyAlignment="1">
      <alignment horizontal="center"/>
      <protection/>
    </xf>
    <xf numFmtId="0" fontId="8" fillId="4" borderId="11" xfId="17" applyFont="1" applyFill="1" applyBorder="1" applyAlignment="1">
      <alignment horizontal="left" indent="1"/>
      <protection/>
    </xf>
    <xf numFmtId="0" fontId="0" fillId="4" borderId="11" xfId="17" applyFont="1" applyFill="1" applyBorder="1" applyAlignment="1">
      <alignment horizontal="center"/>
      <protection/>
    </xf>
    <xf numFmtId="0" fontId="0" fillId="4" borderId="11" xfId="17" applyFill="1" applyBorder="1" applyAlignment="1">
      <alignment horizontal="center"/>
      <protection/>
    </xf>
    <xf numFmtId="0" fontId="0" fillId="4" borderId="11" xfId="17" applyFill="1" applyBorder="1">
      <alignment horizontal="right" indent="1"/>
      <protection/>
    </xf>
    <xf numFmtId="0" fontId="0" fillId="4" borderId="12" xfId="17" applyFill="1" applyBorder="1">
      <alignment horizontal="right" indent="1"/>
      <protection/>
    </xf>
    <xf numFmtId="0" fontId="8" fillId="4" borderId="2" xfId="17" applyFont="1" applyFill="1" applyBorder="1" applyAlignment="1">
      <alignment horizontal="left" indent="1"/>
      <protection/>
    </xf>
    <xf numFmtId="0" fontId="0" fillId="4" borderId="2" xfId="17" applyFill="1" applyBorder="1">
      <alignment horizontal="right" indent="1"/>
      <protection/>
    </xf>
    <xf numFmtId="0" fontId="0" fillId="4" borderId="8" xfId="17" applyFill="1" applyBorder="1">
      <alignment horizontal="right" indent="1"/>
      <protection/>
    </xf>
    <xf numFmtId="0" fontId="8" fillId="4" borderId="13" xfId="17" applyFont="1" applyFill="1" applyBorder="1" applyAlignment="1">
      <alignment horizontal="left" indent="1"/>
      <protection/>
    </xf>
    <xf numFmtId="0" fontId="0" fillId="4" borderId="13" xfId="17" applyFont="1" applyFill="1" applyBorder="1" applyAlignment="1">
      <alignment horizontal="center"/>
      <protection/>
    </xf>
    <xf numFmtId="0" fontId="0" fillId="4" borderId="13" xfId="17" applyFill="1" applyBorder="1" applyAlignment="1">
      <alignment horizontal="center"/>
      <protection/>
    </xf>
    <xf numFmtId="0" fontId="0" fillId="4" borderId="13" xfId="17" applyFill="1" applyBorder="1">
      <alignment horizontal="right" indent="1"/>
      <protection/>
    </xf>
    <xf numFmtId="0" fontId="0" fillId="4" borderId="14" xfId="17" applyFill="1" applyBorder="1">
      <alignment horizontal="right" indent="1"/>
      <protection/>
    </xf>
    <xf numFmtId="0" fontId="0" fillId="4" borderId="0" xfId="17" applyFill="1" applyBorder="1">
      <alignment horizontal="right" indent="1"/>
      <protection/>
    </xf>
    <xf numFmtId="0" fontId="0" fillId="4" borderId="7" xfId="17" applyFill="1" applyBorder="1">
      <alignment horizontal="right" indent="1"/>
      <protection/>
    </xf>
    <xf numFmtId="0" fontId="6" fillId="0" borderId="2" xfId="17" applyFont="1" applyFill="1" applyBorder="1" applyAlignment="1">
      <alignment horizontal="center"/>
      <protection/>
    </xf>
    <xf numFmtId="0" fontId="8" fillId="0" borderId="2" xfId="17" applyFont="1" applyFill="1" applyBorder="1" applyAlignment="1">
      <alignment horizontal="center"/>
      <protection/>
    </xf>
    <xf numFmtId="1" fontId="14" fillId="0" borderId="2" xfId="17" applyNumberFormat="1" applyFont="1" applyBorder="1" applyAlignment="1">
      <alignment horizontal="center"/>
      <protection/>
    </xf>
    <xf numFmtId="0" fontId="16" fillId="4" borderId="0" xfId="17" applyFont="1" applyFill="1" applyBorder="1">
      <alignment horizontal="right" indent="1"/>
      <protection/>
    </xf>
    <xf numFmtId="0" fontId="16" fillId="4" borderId="7" xfId="17" applyFont="1" applyFill="1" applyBorder="1">
      <alignment horizontal="right" indent="1"/>
      <protection/>
    </xf>
    <xf numFmtId="0" fontId="16" fillId="4" borderId="15" xfId="17" applyFont="1" applyFill="1" applyBorder="1" applyAlignment="1">
      <alignment horizontal="left" indent="1"/>
      <protection/>
    </xf>
    <xf numFmtId="0" fontId="17" fillId="4" borderId="16" xfId="17" applyFont="1" applyFill="1" applyBorder="1" applyAlignment="1">
      <alignment horizontal="right"/>
      <protection/>
    </xf>
    <xf numFmtId="0" fontId="16" fillId="4" borderId="17" xfId="17" applyFont="1" applyFill="1" applyBorder="1" applyAlignment="1">
      <alignment horizontal="left" indent="1"/>
      <protection/>
    </xf>
    <xf numFmtId="0" fontId="17" fillId="4" borderId="18" xfId="17" applyFont="1" applyFill="1" applyBorder="1" applyAlignment="1">
      <alignment horizontal="right"/>
      <protection/>
    </xf>
    <xf numFmtId="0" fontId="16" fillId="4" borderId="19" xfId="17" applyFont="1" applyFill="1" applyBorder="1">
      <alignment horizontal="right" indent="1"/>
      <protection/>
    </xf>
    <xf numFmtId="0" fontId="16" fillId="4" borderId="20" xfId="17" applyFont="1" applyFill="1" applyBorder="1">
      <alignment horizontal="right" indent="1"/>
      <protection/>
    </xf>
    <xf numFmtId="0" fontId="17" fillId="4" borderId="21" xfId="17" applyFont="1" applyFill="1" applyBorder="1">
      <alignment horizontal="right" indent="1"/>
      <protection/>
    </xf>
    <xf numFmtId="0" fontId="15" fillId="0" borderId="0" xfId="17" applyFont="1" applyAlignment="1">
      <alignment/>
      <protection/>
    </xf>
    <xf numFmtId="0" fontId="0" fillId="4" borderId="17" xfId="17" applyFill="1" applyBorder="1">
      <alignment horizontal="right" indent="1"/>
      <protection/>
    </xf>
    <xf numFmtId="0" fontId="0" fillId="4" borderId="18" xfId="17" applyFill="1" applyBorder="1">
      <alignment horizontal="right" indent="1"/>
      <protection/>
    </xf>
    <xf numFmtId="0" fontId="0" fillId="4" borderId="15" xfId="17" applyFill="1" applyBorder="1">
      <alignment horizontal="right" indent="1"/>
      <protection/>
    </xf>
    <xf numFmtId="0" fontId="0" fillId="4" borderId="16" xfId="17" applyFill="1" applyBorder="1">
      <alignment horizontal="right" indent="1"/>
      <protection/>
    </xf>
    <xf numFmtId="0" fontId="21" fillId="4" borderId="16" xfId="17" applyNumberFormat="1" applyFont="1" applyFill="1" applyBorder="1" applyAlignment="1">
      <alignment horizontal="left"/>
      <protection/>
    </xf>
    <xf numFmtId="0" fontId="21" fillId="4" borderId="18" xfId="17" applyNumberFormat="1" applyFont="1" applyFill="1" applyBorder="1" applyAlignment="1">
      <alignment horizontal="left"/>
      <protection/>
    </xf>
    <xf numFmtId="0" fontId="23" fillId="4" borderId="7" xfId="17" applyNumberFormat="1" applyFont="1" applyFill="1" applyBorder="1" applyAlignment="1">
      <alignment/>
      <protection/>
    </xf>
    <xf numFmtId="0" fontId="23" fillId="4" borderId="0" xfId="17" applyNumberFormat="1" applyFont="1" applyFill="1" applyBorder="1" applyAlignment="1">
      <alignment/>
      <protection/>
    </xf>
    <xf numFmtId="0" fontId="24" fillId="4" borderId="7" xfId="17" applyFont="1" applyFill="1" applyBorder="1" applyAlignment="1">
      <alignment horizontal="right"/>
      <protection/>
    </xf>
    <xf numFmtId="0" fontId="24" fillId="4" borderId="0" xfId="17" applyFont="1" applyFill="1" applyBorder="1" applyAlignment="1">
      <alignment horizontal="right"/>
      <protection/>
    </xf>
    <xf numFmtId="0" fontId="5" fillId="0" borderId="0" xfId="17" applyFont="1">
      <alignment horizontal="right" indent="1"/>
      <protection/>
    </xf>
    <xf numFmtId="0" fontId="8" fillId="3" borderId="2" xfId="17" applyFont="1" applyFill="1" applyBorder="1" applyAlignment="1">
      <alignment wrapText="1"/>
      <protection/>
    </xf>
    <xf numFmtId="0" fontId="8" fillId="3" borderId="2" xfId="17" applyFont="1" applyFill="1" applyBorder="1" applyAlignment="1">
      <alignment/>
      <protection/>
    </xf>
    <xf numFmtId="0" fontId="15" fillId="0" borderId="0" xfId="17" applyFont="1" applyAlignment="1">
      <alignment horizontal="center"/>
      <protection/>
    </xf>
    <xf numFmtId="0" fontId="16" fillId="4" borderId="15" xfId="17" applyFont="1" applyFill="1" applyBorder="1" applyAlignment="1">
      <alignment horizontal="left" indent="1"/>
      <protection/>
    </xf>
    <xf numFmtId="0" fontId="16" fillId="4" borderId="7" xfId="17" applyFont="1" applyFill="1" applyBorder="1" applyAlignment="1">
      <alignment horizontal="left" indent="1"/>
      <protection/>
    </xf>
    <xf numFmtId="0" fontId="22" fillId="0" borderId="0" xfId="17" applyFont="1" applyFill="1" applyBorder="1" applyAlignment="1">
      <alignment horizontal="center"/>
      <protection/>
    </xf>
    <xf numFmtId="0" fontId="18" fillId="0" borderId="0" xfId="17" applyFont="1" applyFill="1" applyBorder="1" applyAlignment="1">
      <alignment horizontal="center"/>
      <protection/>
    </xf>
    <xf numFmtId="0" fontId="3" fillId="2" borderId="22" xfId="17" applyFont="1" applyFill="1" applyBorder="1" applyAlignment="1">
      <alignment horizontal="center"/>
      <protection/>
    </xf>
    <xf numFmtId="0" fontId="9" fillId="2" borderId="23" xfId="17" applyFont="1" applyFill="1" applyBorder="1" applyAlignment="1">
      <alignment horizontal="center"/>
      <protection/>
    </xf>
    <xf numFmtId="0" fontId="4" fillId="4" borderId="24" xfId="17" applyFont="1" applyFill="1" applyBorder="1" applyAlignment="1">
      <alignment horizontal="center"/>
      <protection/>
    </xf>
    <xf numFmtId="0" fontId="4" fillId="4" borderId="25" xfId="17" applyFont="1" applyFill="1" applyBorder="1" applyAlignment="1">
      <alignment horizontal="center"/>
      <protection/>
    </xf>
    <xf numFmtId="0" fontId="4" fillId="4" borderId="26" xfId="17" applyFont="1" applyFill="1" applyBorder="1" applyAlignment="1">
      <alignment horizontal="center"/>
      <protection/>
    </xf>
    <xf numFmtId="0" fontId="8" fillId="4" borderId="4" xfId="17" applyFont="1" applyFill="1" applyBorder="1" applyAlignment="1">
      <alignment horizontal="center" vertical="center" textRotation="90"/>
      <protection/>
    </xf>
    <xf numFmtId="0" fontId="8" fillId="4" borderId="27" xfId="17" applyFont="1" applyFill="1" applyBorder="1" applyAlignment="1">
      <alignment horizontal="center" vertical="center" textRotation="90"/>
      <protection/>
    </xf>
    <xf numFmtId="0" fontId="22" fillId="0" borderId="0" xfId="17" applyFont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Normal_Grelhas Aferição 5 - 6 - 7 e 8 ano 06-07" xfId="17"/>
    <cellStyle name="Percent" xfId="18"/>
    <cellStyle name="Comma [0]" xfId="19"/>
    <cellStyle name="Comm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A'!$B$60:$B$70</c:f>
              <c:strCache/>
            </c:strRef>
          </c:cat>
          <c:val>
            <c:numRef>
              <c:f>'5º A'!$C$60:$C$70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A'!$B$60:$B$70</c:f>
              <c:strCache/>
            </c:strRef>
          </c:cat>
          <c:val>
            <c:numRef>
              <c:f>'5º A'!$D$60:$D$70</c:f>
              <c:numCache/>
            </c:numRef>
          </c:val>
        </c:ser>
        <c:gapWidth val="100"/>
        <c:axId val="60472125"/>
        <c:axId val="7378214"/>
      </c:bar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auto val="1"/>
        <c:lblOffset val="100"/>
        <c:noMultiLvlLbl val="0"/>
      </c:cat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472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05"/>
          <c:w val="0.907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B'!$B$291:$B$301</c:f>
              <c:strCache/>
            </c:strRef>
          </c:cat>
          <c:val>
            <c:numRef>
              <c:f>'5º B'!$C$291:$C$301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B'!$B$291:$B$301</c:f>
              <c:strCache/>
            </c:strRef>
          </c:cat>
          <c:val>
            <c:numRef>
              <c:f>'5º B'!$D$291:$D$301</c:f>
              <c:numCache/>
            </c:numRef>
          </c:val>
        </c:ser>
        <c:gapWidth val="100"/>
        <c:axId val="2311079"/>
        <c:axId val="20799712"/>
      </c:bar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auto val="1"/>
        <c:lblOffset val="100"/>
        <c:noMultiLvlLbl val="0"/>
      </c:catAx>
      <c:valAx>
        <c:axId val="2079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1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05"/>
          <c:w val="0.907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B'!$B$368:$B$378</c:f>
              <c:strCache/>
            </c:strRef>
          </c:cat>
          <c:val>
            <c:numRef>
              <c:f>'5º B'!$C$368:$C$378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B'!$B$368:$B$378</c:f>
              <c:strCache/>
            </c:strRef>
          </c:cat>
          <c:val>
            <c:numRef>
              <c:f>'5º B'!$D$368:$D$378</c:f>
              <c:numCache/>
            </c:numRef>
          </c:val>
        </c:ser>
        <c:gapWidth val="100"/>
        <c:axId val="52979681"/>
        <c:axId val="7055082"/>
      </c:barChart>
      <c:cat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auto val="1"/>
        <c:lblOffset val="100"/>
        <c:noMultiLvlLbl val="0"/>
      </c:catAx>
      <c:valAx>
        <c:axId val="705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9796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B'!$B$445:$B$455</c:f>
              <c:strCache/>
            </c:strRef>
          </c:cat>
          <c:val>
            <c:numRef>
              <c:f>'5º B'!$C$445:$C$455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B'!$B$445:$B$455</c:f>
              <c:strCache/>
            </c:strRef>
          </c:cat>
          <c:val>
            <c:numRef>
              <c:f>'5º B'!$D$445:$D$455</c:f>
              <c:numCache/>
            </c:numRef>
          </c:val>
        </c:ser>
        <c:gapWidth val="100"/>
        <c:axId val="63495739"/>
        <c:axId val="34590740"/>
      </c:barChart>
      <c:cat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495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105"/>
          <c:w val="0.911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C'!$B$60:$B$70</c:f>
              <c:strCache/>
            </c:strRef>
          </c:cat>
          <c:val>
            <c:numRef>
              <c:f>'5º C'!$C$60:$C$70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C'!$B$60:$B$70</c:f>
              <c:strCache/>
            </c:strRef>
          </c:cat>
          <c:val>
            <c:numRef>
              <c:f>'5º C'!$D$60:$D$70</c:f>
              <c:numCache/>
            </c:numRef>
          </c:val>
        </c:ser>
        <c:gapWidth val="100"/>
        <c:axId val="42881205"/>
        <c:axId val="50386526"/>
      </c:barChart>
      <c:catAx>
        <c:axId val="4288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881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105"/>
          <c:w val="0.911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C'!$B$137:$B$147</c:f>
              <c:strCache/>
            </c:strRef>
          </c:cat>
          <c:val>
            <c:numRef>
              <c:f>'5º C'!$C$137:$C$147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C'!$B$137:$B$147</c:f>
              <c:strCache/>
            </c:strRef>
          </c:cat>
          <c:val>
            <c:numRef>
              <c:f>'5º C'!$D$137:$D$147</c:f>
              <c:numCache/>
            </c:numRef>
          </c:val>
        </c:ser>
        <c:gapWidth val="100"/>
        <c:axId val="50825551"/>
        <c:axId val="54776776"/>
      </c:barChart>
      <c:cat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776776"/>
        <c:crosses val="autoZero"/>
        <c:auto val="1"/>
        <c:lblOffset val="100"/>
        <c:noMultiLvlLbl val="0"/>
      </c:catAx>
      <c:valAx>
        <c:axId val="54776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825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105"/>
          <c:w val="0.911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C'!$B$214:$B$224</c:f>
              <c:strCache/>
            </c:strRef>
          </c:cat>
          <c:val>
            <c:numRef>
              <c:f>'5º C'!$C$214:$C$224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C'!$B$214:$B$224</c:f>
              <c:strCache/>
            </c:strRef>
          </c:cat>
          <c:val>
            <c:numRef>
              <c:f>'5º C'!$D$214:$D$224</c:f>
              <c:numCache/>
            </c:numRef>
          </c:val>
        </c:ser>
        <c:gapWidth val="100"/>
        <c:axId val="23228937"/>
        <c:axId val="7733842"/>
      </c:barChart>
      <c:cat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2289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105"/>
          <c:w val="0.911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C'!$B$291:$B$301</c:f>
              <c:strCache/>
            </c:strRef>
          </c:cat>
          <c:val>
            <c:numRef>
              <c:f>'5º C'!$C$291:$C$301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C'!$B$291:$B$301</c:f>
              <c:strCache/>
            </c:strRef>
          </c:cat>
          <c:val>
            <c:numRef>
              <c:f>'5º C'!$D$291:$D$301</c:f>
              <c:numCache/>
            </c:numRef>
          </c:val>
        </c:ser>
        <c:gapWidth val="100"/>
        <c:axId val="2495715"/>
        <c:axId val="22461436"/>
      </c:bar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49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105"/>
          <c:w val="0.911"/>
          <c:h val="0.84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C'!$B$368:$B$378</c:f>
              <c:strCache/>
            </c:strRef>
          </c:cat>
          <c:val>
            <c:numRef>
              <c:f>'5º C'!$C$368:$C$378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C'!$B$368:$B$378</c:f>
              <c:strCache/>
            </c:strRef>
          </c:cat>
          <c:val>
            <c:numRef>
              <c:f>'5º C'!$D$368:$D$378</c:f>
              <c:numCache/>
            </c:numRef>
          </c:val>
        </c:ser>
        <c:gapWidth val="100"/>
        <c:axId val="826333"/>
        <c:axId val="7436998"/>
      </c:barChart>
      <c:cat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26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C'!$B$445:$B$455</c:f>
              <c:strCache/>
            </c:strRef>
          </c:cat>
          <c:val>
            <c:numRef>
              <c:f>'5º C'!$C$445:$C$455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C'!$B$445:$B$455</c:f>
              <c:strCache/>
            </c:strRef>
          </c:cat>
          <c:val>
            <c:numRef>
              <c:f>'5º C'!$D$445:$D$455</c:f>
              <c:numCache/>
            </c:numRef>
          </c:val>
        </c:ser>
        <c:gapWidth val="100"/>
        <c:axId val="66932983"/>
        <c:axId val="65525936"/>
      </c:barChart>
      <c:cat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932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05"/>
          <c:w val="0.91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D'!$B$60:$B$70</c:f>
              <c:strCache/>
            </c:strRef>
          </c:cat>
          <c:val>
            <c:numRef>
              <c:f>'5º D'!$C$60:$C$70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D'!$B$60:$B$70</c:f>
              <c:strCache/>
            </c:strRef>
          </c:cat>
          <c:val>
            <c:numRef>
              <c:f>'5º D'!$D$60:$D$70</c:f>
              <c:numCache/>
            </c:numRef>
          </c:val>
        </c:ser>
        <c:gapWidth val="100"/>
        <c:axId val="52862513"/>
        <c:axId val="6000570"/>
      </c:barChart>
      <c:catAx>
        <c:axId val="5286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625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A'!$B$137:$B$147</c:f>
              <c:strCache/>
            </c:strRef>
          </c:cat>
          <c:val>
            <c:numRef>
              <c:f>'5º A'!$C$137:$C$147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A'!$B$137:$B$147</c:f>
              <c:strCache/>
            </c:strRef>
          </c:cat>
          <c:val>
            <c:numRef>
              <c:f>'5º A'!$D$137:$D$147</c:f>
              <c:numCache/>
            </c:numRef>
          </c:val>
        </c:ser>
        <c:gapWidth val="100"/>
        <c:axId val="66403927"/>
        <c:axId val="60764432"/>
      </c:barChart>
      <c:catAx>
        <c:axId val="6640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auto val="1"/>
        <c:lblOffset val="100"/>
        <c:noMultiLvlLbl val="0"/>
      </c:catAx>
      <c:valAx>
        <c:axId val="607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039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05"/>
          <c:w val="0.91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D'!$B$137:$B$147</c:f>
              <c:strCache/>
            </c:strRef>
          </c:cat>
          <c:val>
            <c:numRef>
              <c:f>'5º D'!$C$137:$C$147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D'!$B$137:$B$147</c:f>
              <c:strCache/>
            </c:strRef>
          </c:cat>
          <c:val>
            <c:numRef>
              <c:f>'5º D'!$D$137:$D$147</c:f>
              <c:numCache/>
            </c:numRef>
          </c:val>
        </c:ser>
        <c:gapWidth val="100"/>
        <c:axId val="54005131"/>
        <c:axId val="16284132"/>
      </c:barChart>
      <c:cat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005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05"/>
          <c:w val="0.91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D'!$B$214:$B$224</c:f>
              <c:strCache/>
            </c:strRef>
          </c:cat>
          <c:val>
            <c:numRef>
              <c:f>'5º D'!$C$214:$C$224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D'!$B$214:$B$224</c:f>
              <c:strCache/>
            </c:strRef>
          </c:cat>
          <c:val>
            <c:numRef>
              <c:f>'5º D'!$D$214:$D$224</c:f>
              <c:numCache/>
            </c:numRef>
          </c:val>
        </c:ser>
        <c:gapWidth val="100"/>
        <c:axId val="12339461"/>
        <c:axId val="43946286"/>
      </c:barChart>
      <c:cat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339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9675"/>
          <c:w val="0.91475"/>
          <c:h val="0.8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D'!$B$291:$B$301</c:f>
              <c:strCache/>
            </c:strRef>
          </c:cat>
          <c:val>
            <c:numRef>
              <c:f>'5º D'!$C$291:$C$301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D'!$B$291:$B$301</c:f>
              <c:strCache/>
            </c:strRef>
          </c:cat>
          <c:val>
            <c:numRef>
              <c:f>'5º D'!$D$291:$D$301</c:f>
              <c:numCache/>
            </c:numRef>
          </c:val>
        </c:ser>
        <c:gapWidth val="100"/>
        <c:axId val="59972255"/>
        <c:axId val="2879384"/>
      </c:barChart>
      <c:cat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 val="autoZero"/>
        <c:auto val="1"/>
        <c:lblOffset val="100"/>
        <c:noMultiLvlLbl val="0"/>
      </c:catAx>
      <c:valAx>
        <c:axId val="287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72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105"/>
          <c:w val="0.91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D'!$B$368:$B$378</c:f>
              <c:strCache/>
            </c:strRef>
          </c:cat>
          <c:val>
            <c:numRef>
              <c:f>'5º D'!$C$368:$C$378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D'!$B$368:$B$378</c:f>
              <c:strCache/>
            </c:strRef>
          </c:cat>
          <c:val>
            <c:numRef>
              <c:f>'5º D'!$D$368:$D$378</c:f>
              <c:numCache/>
            </c:numRef>
          </c:val>
        </c:ser>
        <c:gapWidth val="100"/>
        <c:axId val="25914457"/>
        <c:axId val="31903522"/>
      </c:barChart>
      <c:cat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D'!$B$445:$B$455</c:f>
              <c:strCache/>
            </c:strRef>
          </c:cat>
          <c:val>
            <c:numRef>
              <c:f>'5º D'!$C$445:$C$455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D'!$B$445:$B$455</c:f>
              <c:strCache/>
            </c:strRef>
          </c:cat>
          <c:val>
            <c:numRef>
              <c:f>'5º D'!$D$445:$D$455</c:f>
              <c:numCache/>
            </c:numRef>
          </c:val>
        </c:ser>
        <c:gapWidth val="100"/>
        <c:axId val="18696243"/>
        <c:axId val="34048460"/>
      </c:barChart>
      <c:cat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048460"/>
        <c:crosses val="autoZero"/>
        <c:auto val="1"/>
        <c:lblOffset val="100"/>
        <c:noMultiLvlLbl val="0"/>
      </c:catAx>
      <c:valAx>
        <c:axId val="340484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25"/>
          <c:w val="0.934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E'!$B$60:$B$70</c:f>
              <c:strCache/>
            </c:strRef>
          </c:cat>
          <c:val>
            <c:numRef>
              <c:f>'5º E'!$C$60:$C$70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E'!$B$60:$B$70</c:f>
              <c:strCache/>
            </c:strRef>
          </c:cat>
          <c:val>
            <c:numRef>
              <c:f>'5º E'!$D$60:$D$70</c:f>
              <c:numCache/>
            </c:numRef>
          </c:val>
        </c:ser>
        <c:gapWidth val="100"/>
        <c:axId val="38000685"/>
        <c:axId val="6461846"/>
      </c:barChart>
      <c:cat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25"/>
          <c:w val="0.934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E'!$B$137:$B$147</c:f>
              <c:strCache/>
            </c:strRef>
          </c:cat>
          <c:val>
            <c:numRef>
              <c:f>'5º E'!$C$137:$C$147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E'!$B$137:$B$147</c:f>
              <c:strCache/>
            </c:strRef>
          </c:cat>
          <c:val>
            <c:numRef>
              <c:f>'5º E'!$D$137:$D$147</c:f>
              <c:numCache/>
            </c:numRef>
          </c:val>
        </c:ser>
        <c:gapWidth val="100"/>
        <c:axId val="58156615"/>
        <c:axId val="53647488"/>
      </c:barChart>
      <c:cat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1566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25"/>
          <c:w val="0.934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E'!$B$214:$B$224</c:f>
              <c:strCache/>
            </c:strRef>
          </c:cat>
          <c:val>
            <c:numRef>
              <c:f>'5º E'!$C$214:$C$224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E'!$B$214:$B$224</c:f>
              <c:strCache/>
            </c:strRef>
          </c:cat>
          <c:val>
            <c:numRef>
              <c:f>'5º E'!$D$214:$D$224</c:f>
              <c:numCache/>
            </c:numRef>
          </c:val>
        </c:ser>
        <c:gapWidth val="100"/>
        <c:axId val="13065345"/>
        <c:axId val="50479242"/>
      </c:barChart>
      <c:cat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0653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25"/>
          <c:w val="0.934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E'!$B$291:$B$301</c:f>
              <c:strCache/>
            </c:strRef>
          </c:cat>
          <c:val>
            <c:numRef>
              <c:f>'5º E'!$C$291:$C$301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E'!$B$291:$B$301</c:f>
              <c:strCache/>
            </c:strRef>
          </c:cat>
          <c:val>
            <c:numRef>
              <c:f>'5º E'!$D$291:$D$301</c:f>
              <c:numCache/>
            </c:numRef>
          </c:val>
        </c:ser>
        <c:gapWidth val="100"/>
        <c:axId val="51659995"/>
        <c:axId val="62286772"/>
      </c:barChart>
      <c:cat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59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225"/>
          <c:w val="0.9347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E'!$B$368:$B$378</c:f>
              <c:strCache/>
            </c:strRef>
          </c:cat>
          <c:val>
            <c:numRef>
              <c:f>'5º E'!$C$368:$C$378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E'!$B$368:$B$378</c:f>
              <c:strCache/>
            </c:strRef>
          </c:cat>
          <c:val>
            <c:numRef>
              <c:f>'5º E'!$D$368:$D$378</c:f>
              <c:numCache/>
            </c:numRef>
          </c:val>
        </c:ser>
        <c:gapWidth val="100"/>
        <c:axId val="23710037"/>
        <c:axId val="12063742"/>
      </c:barChart>
      <c:cat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063742"/>
        <c:crosses val="autoZero"/>
        <c:auto val="1"/>
        <c:lblOffset val="100"/>
        <c:noMultiLvlLbl val="0"/>
      </c:catAx>
      <c:valAx>
        <c:axId val="12063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7100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A'!$B$214:$B$224</c:f>
              <c:strCache/>
            </c:strRef>
          </c:cat>
          <c:val>
            <c:numRef>
              <c:f>'5º A'!$C$214:$C$224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A'!$B$214:$B$224</c:f>
              <c:strCache/>
            </c:strRef>
          </c:cat>
          <c:val>
            <c:numRef>
              <c:f>'5º A'!$D$214:$D$224</c:f>
              <c:numCache/>
            </c:numRef>
          </c:val>
        </c:ser>
        <c:gapWidth val="100"/>
        <c:axId val="10008977"/>
        <c:axId val="22971930"/>
      </c:bar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00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E'!$B$445:$B$455</c:f>
              <c:strCache/>
            </c:strRef>
          </c:cat>
          <c:val>
            <c:numRef>
              <c:f>'5º E'!$C$445:$C$455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E'!$B$445:$B$455</c:f>
              <c:strCache/>
            </c:strRef>
          </c:cat>
          <c:val>
            <c:numRef>
              <c:f>'5º E'!$D$445:$D$455</c:f>
              <c:numCache/>
            </c:numRef>
          </c:val>
        </c:ser>
        <c:gapWidth val="100"/>
        <c:axId val="41464815"/>
        <c:axId val="37639016"/>
      </c:barChart>
      <c:cat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639016"/>
        <c:crosses val="autoZero"/>
        <c:auto val="1"/>
        <c:lblOffset val="100"/>
        <c:noMultiLvlLbl val="0"/>
      </c:catAx>
      <c:valAx>
        <c:axId val="37639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4648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A'!$B$291:$B$301</c:f>
              <c:strCache/>
            </c:strRef>
          </c:cat>
          <c:val>
            <c:numRef>
              <c:f>'5º A'!$C$291:$C$301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A'!$B$291:$B$301</c:f>
              <c:strCache/>
            </c:strRef>
          </c:cat>
          <c:val>
            <c:numRef>
              <c:f>'5º A'!$D$291:$D$301</c:f>
              <c:numCache/>
            </c:numRef>
          </c:val>
        </c:ser>
        <c:gapWidth val="100"/>
        <c:axId val="5420779"/>
        <c:axId val="48787012"/>
      </c:bar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0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A'!$B$368:$B$378</c:f>
              <c:strCache/>
            </c:strRef>
          </c:cat>
          <c:val>
            <c:numRef>
              <c:f>'5º A'!$C$368:$C$378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A'!$B$368:$B$378</c:f>
              <c:strCache/>
            </c:strRef>
          </c:cat>
          <c:val>
            <c:numRef>
              <c:f>'5º A'!$D$368:$D$378</c:f>
              <c:numCache/>
            </c:numRef>
          </c:val>
        </c:ser>
        <c:gapWidth val="100"/>
        <c:axId val="36429925"/>
        <c:axId val="59433870"/>
      </c:bar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64299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91"/>
          <c:w val="0.9252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A'!$B$445:$B$455</c:f>
              <c:strCache/>
            </c:strRef>
          </c:cat>
          <c:val>
            <c:numRef>
              <c:f>'5º A'!$C$445:$C$455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A'!$B$445:$B$455</c:f>
              <c:strCache/>
            </c:strRef>
          </c:cat>
          <c:val>
            <c:numRef>
              <c:f>'5º A'!$D$445:$D$455</c:f>
              <c:numCache/>
            </c:numRef>
          </c:val>
        </c:ser>
        <c:gapWidth val="100"/>
        <c:axId val="65142783"/>
        <c:axId val="49414136"/>
      </c:bar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142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05"/>
          <c:w val="0.907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B'!$B$60:$B$70</c:f>
              <c:strCache/>
            </c:strRef>
          </c:cat>
          <c:val>
            <c:numRef>
              <c:f>'5º B'!$C$60:$C$70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B'!$B$60:$B$70</c:f>
              <c:strCache/>
            </c:strRef>
          </c:cat>
          <c:val>
            <c:numRef>
              <c:f>'5º B'!$D$60:$D$70</c:f>
              <c:numCache/>
            </c:numRef>
          </c:val>
        </c:ser>
        <c:gapWidth val="100"/>
        <c:axId val="42074041"/>
        <c:axId val="43122050"/>
      </c:bar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auto val="1"/>
        <c:lblOffset val="100"/>
        <c:noMultiLvlLbl val="0"/>
      </c:catAx>
      <c:valAx>
        <c:axId val="4312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07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05"/>
          <c:w val="0.907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B'!$B$137:$B$147</c:f>
              <c:strCache/>
            </c:strRef>
          </c:cat>
          <c:val>
            <c:numRef>
              <c:f>'5º B'!$C$137:$C$147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B'!$B$137:$B$147</c:f>
              <c:strCache/>
            </c:strRef>
          </c:cat>
          <c:val>
            <c:numRef>
              <c:f>'5º B'!$D$137:$D$147</c:f>
              <c:numCache/>
            </c:numRef>
          </c:val>
        </c:ser>
        <c:gapWidth val="100"/>
        <c:axId val="52554131"/>
        <c:axId val="3225132"/>
      </c:barChart>
      <c:cat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25132"/>
        <c:crosses val="autoZero"/>
        <c:auto val="1"/>
        <c:lblOffset val="100"/>
        <c:noMultiLvlLbl val="0"/>
      </c:catAx>
      <c:valAx>
        <c:axId val="3225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54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Resultados do teste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105"/>
          <c:w val="0.90725"/>
          <c:h val="0.83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B'!$B$214:$B$224</c:f>
              <c:strCache/>
            </c:strRef>
          </c:cat>
          <c:val>
            <c:numRef>
              <c:f>'5º B'!$C$214:$C$224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0"/>
            <c:txPr>
              <a:bodyPr vert="horz" rot="0" anchor="ctr"/>
              <a:lstStyle/>
              <a:p>
                <a:pPr algn="ctr">
                  <a:defRPr lang="en-US" cap="none" sz="1175" b="0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'5º B'!$B$214:$B$224</c:f>
              <c:strCache/>
            </c:strRef>
          </c:cat>
          <c:val>
            <c:numRef>
              <c:f>'5º B'!$D$214:$D$224</c:f>
              <c:numCache/>
            </c:numRef>
          </c:val>
        </c:ser>
        <c:gapWidth val="100"/>
        <c:axId val="29026189"/>
        <c:axId val="59909110"/>
      </c:barChart>
      <c:cat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Classificações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909110"/>
        <c:crosses val="autoZero"/>
        <c:auto val="1"/>
        <c:lblOffset val="100"/>
        <c:noMultiLvlLbl val="0"/>
      </c:catAx>
      <c:valAx>
        <c:axId val="599091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/ </a:t>
                </a:r>
                <a:r>
                  <a:rPr lang="en-US" cap="none" sz="1000" b="1" i="0" u="none" baseline="0">
                    <a:solidFill>
                      <a:srgbClr val="800080"/>
                    </a:solidFill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0">
                    <a:solidFill>
                      <a:srgbClr val="993366"/>
                    </a:solidFill>
                    <a:latin typeface="Arial"/>
                    <a:ea typeface="Arial"/>
                    <a:cs typeface="Arial"/>
                  </a:rPr>
                  <a:t>ercentagens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0261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41</xdr:row>
      <xdr:rowOff>152400</xdr:rowOff>
    </xdr:from>
    <xdr:to>
      <xdr:col>33</xdr:col>
      <xdr:colOff>381000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2409825" y="749617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118</xdr:row>
      <xdr:rowOff>152400</xdr:rowOff>
    </xdr:from>
    <xdr:to>
      <xdr:col>33</xdr:col>
      <xdr:colOff>381000</xdr:colOff>
      <xdr:row>151</xdr:row>
      <xdr:rowOff>9525</xdr:rowOff>
    </xdr:to>
    <xdr:graphicFrame>
      <xdr:nvGraphicFramePr>
        <xdr:cNvPr id="2" name="Chart 2"/>
        <xdr:cNvGraphicFramePr/>
      </xdr:nvGraphicFramePr>
      <xdr:xfrm>
        <a:off x="2409825" y="20621625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195</xdr:row>
      <xdr:rowOff>152400</xdr:rowOff>
    </xdr:from>
    <xdr:to>
      <xdr:col>33</xdr:col>
      <xdr:colOff>381000</xdr:colOff>
      <xdr:row>228</xdr:row>
      <xdr:rowOff>9525</xdr:rowOff>
    </xdr:to>
    <xdr:graphicFrame>
      <xdr:nvGraphicFramePr>
        <xdr:cNvPr id="3" name="Chart 3"/>
        <xdr:cNvGraphicFramePr/>
      </xdr:nvGraphicFramePr>
      <xdr:xfrm>
        <a:off x="2409825" y="33747075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272</xdr:row>
      <xdr:rowOff>152400</xdr:rowOff>
    </xdr:from>
    <xdr:to>
      <xdr:col>33</xdr:col>
      <xdr:colOff>381000</xdr:colOff>
      <xdr:row>305</xdr:row>
      <xdr:rowOff>9525</xdr:rowOff>
    </xdr:to>
    <xdr:graphicFrame>
      <xdr:nvGraphicFramePr>
        <xdr:cNvPr id="4" name="Chart 4"/>
        <xdr:cNvGraphicFramePr/>
      </xdr:nvGraphicFramePr>
      <xdr:xfrm>
        <a:off x="2409825" y="46872525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349</xdr:row>
      <xdr:rowOff>152400</xdr:rowOff>
    </xdr:from>
    <xdr:to>
      <xdr:col>33</xdr:col>
      <xdr:colOff>381000</xdr:colOff>
      <xdr:row>382</xdr:row>
      <xdr:rowOff>9525</xdr:rowOff>
    </xdr:to>
    <xdr:graphicFrame>
      <xdr:nvGraphicFramePr>
        <xdr:cNvPr id="5" name="Chart 5"/>
        <xdr:cNvGraphicFramePr/>
      </xdr:nvGraphicFramePr>
      <xdr:xfrm>
        <a:off x="2409825" y="59997975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426</xdr:row>
      <xdr:rowOff>152400</xdr:rowOff>
    </xdr:from>
    <xdr:to>
      <xdr:col>33</xdr:col>
      <xdr:colOff>381000</xdr:colOff>
      <xdr:row>459</xdr:row>
      <xdr:rowOff>9525</xdr:rowOff>
    </xdr:to>
    <xdr:graphicFrame>
      <xdr:nvGraphicFramePr>
        <xdr:cNvPr id="6" name="Chart 6"/>
        <xdr:cNvGraphicFramePr/>
      </xdr:nvGraphicFramePr>
      <xdr:xfrm>
        <a:off x="2409825" y="73123425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41</xdr:row>
      <xdr:rowOff>152400</xdr:rowOff>
    </xdr:from>
    <xdr:to>
      <xdr:col>33</xdr:col>
      <xdr:colOff>381000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2409825" y="749617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118</xdr:row>
      <xdr:rowOff>152400</xdr:rowOff>
    </xdr:from>
    <xdr:to>
      <xdr:col>33</xdr:col>
      <xdr:colOff>381000</xdr:colOff>
      <xdr:row>151</xdr:row>
      <xdr:rowOff>9525</xdr:rowOff>
    </xdr:to>
    <xdr:graphicFrame>
      <xdr:nvGraphicFramePr>
        <xdr:cNvPr id="2" name="Chart 2"/>
        <xdr:cNvGraphicFramePr/>
      </xdr:nvGraphicFramePr>
      <xdr:xfrm>
        <a:off x="2409825" y="20621625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195</xdr:row>
      <xdr:rowOff>152400</xdr:rowOff>
    </xdr:from>
    <xdr:to>
      <xdr:col>33</xdr:col>
      <xdr:colOff>381000</xdr:colOff>
      <xdr:row>228</xdr:row>
      <xdr:rowOff>9525</xdr:rowOff>
    </xdr:to>
    <xdr:graphicFrame>
      <xdr:nvGraphicFramePr>
        <xdr:cNvPr id="3" name="Chart 3"/>
        <xdr:cNvGraphicFramePr/>
      </xdr:nvGraphicFramePr>
      <xdr:xfrm>
        <a:off x="2409825" y="33747075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272</xdr:row>
      <xdr:rowOff>152400</xdr:rowOff>
    </xdr:from>
    <xdr:to>
      <xdr:col>33</xdr:col>
      <xdr:colOff>381000</xdr:colOff>
      <xdr:row>305</xdr:row>
      <xdr:rowOff>9525</xdr:rowOff>
    </xdr:to>
    <xdr:graphicFrame>
      <xdr:nvGraphicFramePr>
        <xdr:cNvPr id="4" name="Chart 4"/>
        <xdr:cNvGraphicFramePr/>
      </xdr:nvGraphicFramePr>
      <xdr:xfrm>
        <a:off x="2409825" y="46872525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349</xdr:row>
      <xdr:rowOff>152400</xdr:rowOff>
    </xdr:from>
    <xdr:to>
      <xdr:col>33</xdr:col>
      <xdr:colOff>381000</xdr:colOff>
      <xdr:row>382</xdr:row>
      <xdr:rowOff>9525</xdr:rowOff>
    </xdr:to>
    <xdr:graphicFrame>
      <xdr:nvGraphicFramePr>
        <xdr:cNvPr id="5" name="Chart 5"/>
        <xdr:cNvGraphicFramePr/>
      </xdr:nvGraphicFramePr>
      <xdr:xfrm>
        <a:off x="2409825" y="59997975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426</xdr:row>
      <xdr:rowOff>152400</xdr:rowOff>
    </xdr:from>
    <xdr:to>
      <xdr:col>33</xdr:col>
      <xdr:colOff>381000</xdr:colOff>
      <xdr:row>459</xdr:row>
      <xdr:rowOff>9525</xdr:rowOff>
    </xdr:to>
    <xdr:graphicFrame>
      <xdr:nvGraphicFramePr>
        <xdr:cNvPr id="6" name="Chart 6"/>
        <xdr:cNvGraphicFramePr/>
      </xdr:nvGraphicFramePr>
      <xdr:xfrm>
        <a:off x="2409825" y="73123425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41</xdr:row>
      <xdr:rowOff>152400</xdr:rowOff>
    </xdr:from>
    <xdr:to>
      <xdr:col>33</xdr:col>
      <xdr:colOff>381000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2409825" y="749617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118</xdr:row>
      <xdr:rowOff>152400</xdr:rowOff>
    </xdr:from>
    <xdr:to>
      <xdr:col>33</xdr:col>
      <xdr:colOff>381000</xdr:colOff>
      <xdr:row>151</xdr:row>
      <xdr:rowOff>9525</xdr:rowOff>
    </xdr:to>
    <xdr:graphicFrame>
      <xdr:nvGraphicFramePr>
        <xdr:cNvPr id="2" name="Chart 2"/>
        <xdr:cNvGraphicFramePr/>
      </xdr:nvGraphicFramePr>
      <xdr:xfrm>
        <a:off x="2409825" y="20621625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195</xdr:row>
      <xdr:rowOff>152400</xdr:rowOff>
    </xdr:from>
    <xdr:to>
      <xdr:col>33</xdr:col>
      <xdr:colOff>381000</xdr:colOff>
      <xdr:row>228</xdr:row>
      <xdr:rowOff>9525</xdr:rowOff>
    </xdr:to>
    <xdr:graphicFrame>
      <xdr:nvGraphicFramePr>
        <xdr:cNvPr id="3" name="Chart 3"/>
        <xdr:cNvGraphicFramePr/>
      </xdr:nvGraphicFramePr>
      <xdr:xfrm>
        <a:off x="2409825" y="33747075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272</xdr:row>
      <xdr:rowOff>152400</xdr:rowOff>
    </xdr:from>
    <xdr:to>
      <xdr:col>33</xdr:col>
      <xdr:colOff>381000</xdr:colOff>
      <xdr:row>305</xdr:row>
      <xdr:rowOff>9525</xdr:rowOff>
    </xdr:to>
    <xdr:graphicFrame>
      <xdr:nvGraphicFramePr>
        <xdr:cNvPr id="4" name="Chart 4"/>
        <xdr:cNvGraphicFramePr/>
      </xdr:nvGraphicFramePr>
      <xdr:xfrm>
        <a:off x="2409825" y="46872525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349</xdr:row>
      <xdr:rowOff>152400</xdr:rowOff>
    </xdr:from>
    <xdr:to>
      <xdr:col>33</xdr:col>
      <xdr:colOff>381000</xdr:colOff>
      <xdr:row>382</xdr:row>
      <xdr:rowOff>9525</xdr:rowOff>
    </xdr:to>
    <xdr:graphicFrame>
      <xdr:nvGraphicFramePr>
        <xdr:cNvPr id="5" name="Chart 5"/>
        <xdr:cNvGraphicFramePr/>
      </xdr:nvGraphicFramePr>
      <xdr:xfrm>
        <a:off x="2409825" y="59997975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426</xdr:row>
      <xdr:rowOff>152400</xdr:rowOff>
    </xdr:from>
    <xdr:to>
      <xdr:col>33</xdr:col>
      <xdr:colOff>381000</xdr:colOff>
      <xdr:row>459</xdr:row>
      <xdr:rowOff>9525</xdr:rowOff>
    </xdr:to>
    <xdr:graphicFrame>
      <xdr:nvGraphicFramePr>
        <xdr:cNvPr id="6" name="Chart 6"/>
        <xdr:cNvGraphicFramePr/>
      </xdr:nvGraphicFramePr>
      <xdr:xfrm>
        <a:off x="2409825" y="73123425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41</xdr:row>
      <xdr:rowOff>152400</xdr:rowOff>
    </xdr:from>
    <xdr:to>
      <xdr:col>33</xdr:col>
      <xdr:colOff>381000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2409825" y="749617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118</xdr:row>
      <xdr:rowOff>152400</xdr:rowOff>
    </xdr:from>
    <xdr:to>
      <xdr:col>33</xdr:col>
      <xdr:colOff>381000</xdr:colOff>
      <xdr:row>151</xdr:row>
      <xdr:rowOff>9525</xdr:rowOff>
    </xdr:to>
    <xdr:graphicFrame>
      <xdr:nvGraphicFramePr>
        <xdr:cNvPr id="2" name="Chart 2"/>
        <xdr:cNvGraphicFramePr/>
      </xdr:nvGraphicFramePr>
      <xdr:xfrm>
        <a:off x="2409825" y="20621625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195</xdr:row>
      <xdr:rowOff>152400</xdr:rowOff>
    </xdr:from>
    <xdr:to>
      <xdr:col>33</xdr:col>
      <xdr:colOff>381000</xdr:colOff>
      <xdr:row>228</xdr:row>
      <xdr:rowOff>9525</xdr:rowOff>
    </xdr:to>
    <xdr:graphicFrame>
      <xdr:nvGraphicFramePr>
        <xdr:cNvPr id="3" name="Chart 3"/>
        <xdr:cNvGraphicFramePr/>
      </xdr:nvGraphicFramePr>
      <xdr:xfrm>
        <a:off x="2409825" y="33747075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272</xdr:row>
      <xdr:rowOff>152400</xdr:rowOff>
    </xdr:from>
    <xdr:to>
      <xdr:col>33</xdr:col>
      <xdr:colOff>381000</xdr:colOff>
      <xdr:row>305</xdr:row>
      <xdr:rowOff>9525</xdr:rowOff>
    </xdr:to>
    <xdr:graphicFrame>
      <xdr:nvGraphicFramePr>
        <xdr:cNvPr id="4" name="Chart 4"/>
        <xdr:cNvGraphicFramePr/>
      </xdr:nvGraphicFramePr>
      <xdr:xfrm>
        <a:off x="2409825" y="46872525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349</xdr:row>
      <xdr:rowOff>152400</xdr:rowOff>
    </xdr:from>
    <xdr:to>
      <xdr:col>33</xdr:col>
      <xdr:colOff>381000</xdr:colOff>
      <xdr:row>382</xdr:row>
      <xdr:rowOff>9525</xdr:rowOff>
    </xdr:to>
    <xdr:graphicFrame>
      <xdr:nvGraphicFramePr>
        <xdr:cNvPr id="5" name="Chart 5"/>
        <xdr:cNvGraphicFramePr/>
      </xdr:nvGraphicFramePr>
      <xdr:xfrm>
        <a:off x="2409825" y="59997975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426</xdr:row>
      <xdr:rowOff>152400</xdr:rowOff>
    </xdr:from>
    <xdr:to>
      <xdr:col>33</xdr:col>
      <xdr:colOff>381000</xdr:colOff>
      <xdr:row>459</xdr:row>
      <xdr:rowOff>9525</xdr:rowOff>
    </xdr:to>
    <xdr:graphicFrame>
      <xdr:nvGraphicFramePr>
        <xdr:cNvPr id="6" name="Chart 6"/>
        <xdr:cNvGraphicFramePr/>
      </xdr:nvGraphicFramePr>
      <xdr:xfrm>
        <a:off x="2409825" y="73123425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41</xdr:row>
      <xdr:rowOff>152400</xdr:rowOff>
    </xdr:from>
    <xdr:to>
      <xdr:col>33</xdr:col>
      <xdr:colOff>381000</xdr:colOff>
      <xdr:row>74</xdr:row>
      <xdr:rowOff>9525</xdr:rowOff>
    </xdr:to>
    <xdr:graphicFrame>
      <xdr:nvGraphicFramePr>
        <xdr:cNvPr id="1" name="Chart 1"/>
        <xdr:cNvGraphicFramePr/>
      </xdr:nvGraphicFramePr>
      <xdr:xfrm>
        <a:off x="2409825" y="7496175"/>
        <a:ext cx="716280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118</xdr:row>
      <xdr:rowOff>152400</xdr:rowOff>
    </xdr:from>
    <xdr:to>
      <xdr:col>33</xdr:col>
      <xdr:colOff>381000</xdr:colOff>
      <xdr:row>151</xdr:row>
      <xdr:rowOff>9525</xdr:rowOff>
    </xdr:to>
    <xdr:graphicFrame>
      <xdr:nvGraphicFramePr>
        <xdr:cNvPr id="2" name="Chart 2"/>
        <xdr:cNvGraphicFramePr/>
      </xdr:nvGraphicFramePr>
      <xdr:xfrm>
        <a:off x="2409825" y="20621625"/>
        <a:ext cx="7162800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195</xdr:row>
      <xdr:rowOff>152400</xdr:rowOff>
    </xdr:from>
    <xdr:to>
      <xdr:col>33</xdr:col>
      <xdr:colOff>381000</xdr:colOff>
      <xdr:row>228</xdr:row>
      <xdr:rowOff>9525</xdr:rowOff>
    </xdr:to>
    <xdr:graphicFrame>
      <xdr:nvGraphicFramePr>
        <xdr:cNvPr id="3" name="Chart 3"/>
        <xdr:cNvGraphicFramePr/>
      </xdr:nvGraphicFramePr>
      <xdr:xfrm>
        <a:off x="2409825" y="33747075"/>
        <a:ext cx="7162800" cy="5200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9525</xdr:colOff>
      <xdr:row>272</xdr:row>
      <xdr:rowOff>152400</xdr:rowOff>
    </xdr:from>
    <xdr:to>
      <xdr:col>33</xdr:col>
      <xdr:colOff>381000</xdr:colOff>
      <xdr:row>305</xdr:row>
      <xdr:rowOff>9525</xdr:rowOff>
    </xdr:to>
    <xdr:graphicFrame>
      <xdr:nvGraphicFramePr>
        <xdr:cNvPr id="4" name="Chart 4"/>
        <xdr:cNvGraphicFramePr/>
      </xdr:nvGraphicFramePr>
      <xdr:xfrm>
        <a:off x="2409825" y="46872525"/>
        <a:ext cx="7162800" cy="5200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349</xdr:row>
      <xdr:rowOff>152400</xdr:rowOff>
    </xdr:from>
    <xdr:to>
      <xdr:col>33</xdr:col>
      <xdr:colOff>381000</xdr:colOff>
      <xdr:row>382</xdr:row>
      <xdr:rowOff>9525</xdr:rowOff>
    </xdr:to>
    <xdr:graphicFrame>
      <xdr:nvGraphicFramePr>
        <xdr:cNvPr id="5" name="Chart 5"/>
        <xdr:cNvGraphicFramePr/>
      </xdr:nvGraphicFramePr>
      <xdr:xfrm>
        <a:off x="2409825" y="59997975"/>
        <a:ext cx="7162800" cy="5200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9525</xdr:colOff>
      <xdr:row>426</xdr:row>
      <xdr:rowOff>152400</xdr:rowOff>
    </xdr:from>
    <xdr:to>
      <xdr:col>33</xdr:col>
      <xdr:colOff>381000</xdr:colOff>
      <xdr:row>459</xdr:row>
      <xdr:rowOff>9525</xdr:rowOff>
    </xdr:to>
    <xdr:graphicFrame>
      <xdr:nvGraphicFramePr>
        <xdr:cNvPr id="6" name="Chart 6"/>
        <xdr:cNvGraphicFramePr/>
      </xdr:nvGraphicFramePr>
      <xdr:xfrm>
        <a:off x="2409825" y="73123425"/>
        <a:ext cx="7162800" cy="5200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9"/>
  <sheetViews>
    <sheetView zoomScale="75" zoomScaleNormal="75" workbookViewId="0" topLeftCell="A406">
      <selection activeCell="X421" sqref="X421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1" spans="1:34" s="1" customFormat="1" ht="15.75" customHeight="1">
      <c r="A1" s="60"/>
      <c r="B1" s="60"/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60"/>
      <c r="O1" s="60"/>
      <c r="P1" s="60" t="s">
        <v>34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3" ht="18" customHeight="1" thickBot="1"/>
    <row r="4" spans="1:35" s="3" customFormat="1" ht="12.75" customHeight="1" thickTop="1">
      <c r="A4" s="9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3" t="s">
        <v>1</v>
      </c>
      <c r="AC4" s="81" t="s">
        <v>2</v>
      </c>
      <c r="AD4" s="82"/>
      <c r="AE4" s="82"/>
      <c r="AF4" s="83"/>
      <c r="AG4" s="79" t="s">
        <v>14</v>
      </c>
      <c r="AH4" s="80"/>
      <c r="AI4" s="19"/>
    </row>
    <row r="5" spans="1:35" ht="26.25">
      <c r="A5" s="10"/>
      <c r="B5" s="15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24">
        <f>SUM(C5:AA5)</f>
        <v>0</v>
      </c>
      <c r="AC5" s="29" t="s">
        <v>3</v>
      </c>
      <c r="AD5" s="29" t="s">
        <v>4</v>
      </c>
      <c r="AE5" s="29" t="s">
        <v>5</v>
      </c>
      <c r="AF5" s="29" t="s">
        <v>6</v>
      </c>
      <c r="AG5" s="8" t="s">
        <v>15</v>
      </c>
      <c r="AH5" s="18" t="s">
        <v>16</v>
      </c>
      <c r="AI5" s="20"/>
    </row>
    <row r="6" spans="1:35" ht="12.75">
      <c r="A6" s="16" t="s">
        <v>7</v>
      </c>
      <c r="B6" s="17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5"/>
      <c r="AC6" s="31"/>
      <c r="AD6" s="31"/>
      <c r="AE6" s="31"/>
      <c r="AF6" s="32"/>
      <c r="AG6" s="13"/>
      <c r="AH6" s="12"/>
      <c r="AI6" s="20"/>
    </row>
    <row r="7" spans="1:35" ht="13.5">
      <c r="A7" s="11">
        <v>1</v>
      </c>
      <c r="B7" s="7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6">
        <f aca="true" t="shared" si="0" ref="AB7:AB31">IF(AI7&lt;&gt;0,SUM(C7:AA7),"")</f>
      </c>
      <c r="AC7" s="30">
        <f aca="true" t="shared" si="1" ref="AC7:AC31">SUM(COUNTIF(C7,C$5),COUNTIF(D7,D$5),COUNTIF(E7,E$5),COUNTIF(F7,F$5),COUNTIF(G7,G$5),COUNTIF(H7,H$5),COUNTIF(I7,I$5),COUNTIF(J7,J$5),COUNTIF(K7,K$5),COUNTIF(L7,L$5),COUNTIF(M7,M$5),COUNTIF(N7,N$5),COUNTIF(O7,O$5),COUNTIF(P7,P$5),COUNTIF(Q7,Q$5),COUNTIF(R7,R$5),COUNTIF(S7,S$5),COUNTIF(T7,T$5),COUNTIF(U7,U$5),COUNTIF(V7,V$5),COUNTIF(W7,W$5),COUNTIF(X7,X$5),COUNTIF(Y7,Y$5),COUNTIF(Z7,Z$5),COUNTIF(AA7,AA$5))</f>
        <v>0</v>
      </c>
      <c r="AD7" s="30">
        <f aca="true" t="shared" si="2" ref="AD7:AD31">COUNTA(C7:AA7)-AC7-AE7-AF7</f>
        <v>0</v>
      </c>
      <c r="AE7" s="30">
        <f aca="true" t="shared" si="3" ref="AE7:AE31">COUNTIF(C7:AA7,"0")</f>
        <v>0</v>
      </c>
      <c r="AF7" s="30">
        <f aca="true" t="shared" si="4" ref="AF7:AF31">COUNTIF(C7:AA7,"X")</f>
        <v>0</v>
      </c>
      <c r="AG7" s="21">
        <f aca="true" t="shared" si="5" ref="AG7:AG31">IF(AB7&lt;&gt;"",ROUND((AB7*100)/AB$5,0),"")</f>
      </c>
      <c r="AH7" s="14">
        <f aca="true" t="shared" si="6" ref="AH7:AH31">IF(AG7&lt;&gt;"",IF(AG7&gt;89,"Excelente",IF(AG7&gt;74,"Sat. Bem",IF(AG7&gt;55,"Satisfaz",IF(AG7&gt;49,"Sat. Pouco",IF(AG7&gt;20,"Não Sat.",IF(AG7&gt;=0,"M. Fraco","")))))),"")</f>
      </c>
      <c r="AI7" s="20">
        <f aca="true" t="shared" si="7" ref="AI7:AI31">COUNTA(C7:AA7)</f>
        <v>0</v>
      </c>
    </row>
    <row r="8" spans="1:35" ht="13.5">
      <c r="A8" s="11">
        <v>2</v>
      </c>
      <c r="B8" s="7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t="shared" si="0"/>
      </c>
      <c r="AC8" s="30">
        <f t="shared" si="1"/>
        <v>0</v>
      </c>
      <c r="AD8" s="30">
        <f t="shared" si="2"/>
        <v>0</v>
      </c>
      <c r="AE8" s="30">
        <f t="shared" si="3"/>
        <v>0</v>
      </c>
      <c r="AF8" s="30">
        <f t="shared" si="4"/>
        <v>0</v>
      </c>
      <c r="AG8" s="21">
        <f t="shared" si="5"/>
      </c>
      <c r="AH8" s="14">
        <f t="shared" si="6"/>
      </c>
      <c r="AI8" s="20">
        <f t="shared" si="7"/>
        <v>0</v>
      </c>
    </row>
    <row r="9" spans="1:35" ht="13.5">
      <c r="A9" s="11">
        <v>3</v>
      </c>
      <c r="B9" s="7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4</v>
      </c>
      <c r="B10" s="7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5</v>
      </c>
      <c r="B11" s="7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6</v>
      </c>
      <c r="B12" s="7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7</v>
      </c>
      <c r="B13" s="7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8</v>
      </c>
      <c r="B14" s="7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9</v>
      </c>
      <c r="B15" s="7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10</v>
      </c>
      <c r="B16" s="7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11</v>
      </c>
      <c r="B17" s="7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12</v>
      </c>
      <c r="B18" s="7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13</v>
      </c>
      <c r="B19" s="7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14</v>
      </c>
      <c r="B20" s="7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15</v>
      </c>
      <c r="B21" s="7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16</v>
      </c>
      <c r="B22" s="7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17</v>
      </c>
      <c r="B23" s="7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18</v>
      </c>
      <c r="B24" s="72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6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19</v>
      </c>
      <c r="B25" s="7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20</v>
      </c>
      <c r="B26" s="7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21</v>
      </c>
      <c r="B27" s="7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22</v>
      </c>
      <c r="B28" s="7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23</v>
      </c>
      <c r="B29" s="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24</v>
      </c>
      <c r="B30" s="7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25</v>
      </c>
      <c r="B31" s="7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84" t="s">
        <v>9</v>
      </c>
      <c r="B32" s="33" t="s">
        <v>10</v>
      </c>
      <c r="C32" s="34">
        <f aca="true" t="shared" si="8" ref="C32:AA32">COUNTIF(C7:C31,C5)</f>
        <v>0</v>
      </c>
      <c r="D32" s="34">
        <f t="shared" si="8"/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4">
        <f t="shared" si="8"/>
        <v>0</v>
      </c>
      <c r="S32" s="34">
        <f t="shared" si="8"/>
        <v>0</v>
      </c>
      <c r="T32" s="34">
        <f t="shared" si="8"/>
        <v>0</v>
      </c>
      <c r="U32" s="34">
        <f t="shared" si="8"/>
        <v>0</v>
      </c>
      <c r="V32" s="34">
        <f t="shared" si="8"/>
        <v>0</v>
      </c>
      <c r="W32" s="34">
        <f t="shared" si="8"/>
        <v>0</v>
      </c>
      <c r="X32" s="34">
        <f t="shared" si="8"/>
        <v>0</v>
      </c>
      <c r="Y32" s="34">
        <f t="shared" si="8"/>
        <v>0</v>
      </c>
      <c r="Z32" s="34">
        <f t="shared" si="8"/>
        <v>0</v>
      </c>
      <c r="AA32" s="34">
        <f t="shared" si="8"/>
        <v>0</v>
      </c>
      <c r="AB32" s="35"/>
      <c r="AC32" s="35"/>
      <c r="AD32" s="35"/>
      <c r="AE32" s="35"/>
      <c r="AF32" s="35"/>
      <c r="AG32" s="36"/>
      <c r="AH32" s="37"/>
      <c r="AI32" s="20"/>
    </row>
    <row r="33" spans="1:35" ht="13.5">
      <c r="A33" s="84"/>
      <c r="B33" s="38" t="s">
        <v>11</v>
      </c>
      <c r="C33" s="22">
        <f aca="true" t="shared" si="9" ref="C33:AA33">COUNTIF(C7:C31,"&gt;0")-COUNTIF(C7:C31,C5)</f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22">
        <f t="shared" si="9"/>
        <v>0</v>
      </c>
      <c r="J33" s="22">
        <f t="shared" si="9"/>
        <v>0</v>
      </c>
      <c r="K33" s="22">
        <f t="shared" si="9"/>
        <v>0</v>
      </c>
      <c r="L33" s="22">
        <f t="shared" si="9"/>
        <v>0</v>
      </c>
      <c r="M33" s="22">
        <f t="shared" si="9"/>
        <v>0</v>
      </c>
      <c r="N33" s="22">
        <f t="shared" si="9"/>
        <v>0</v>
      </c>
      <c r="O33" s="22">
        <f t="shared" si="9"/>
        <v>0</v>
      </c>
      <c r="P33" s="22">
        <f t="shared" si="9"/>
        <v>0</v>
      </c>
      <c r="Q33" s="22">
        <f t="shared" si="9"/>
        <v>0</v>
      </c>
      <c r="R33" s="22">
        <f t="shared" si="9"/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30"/>
      <c r="AC33" s="30"/>
      <c r="AD33" s="30"/>
      <c r="AE33" s="30"/>
      <c r="AF33" s="30"/>
      <c r="AG33" s="39"/>
      <c r="AH33" s="40"/>
      <c r="AI33" s="20"/>
    </row>
    <row r="34" spans="1:35" ht="13.5">
      <c r="A34" s="84"/>
      <c r="B34" s="38" t="s">
        <v>12</v>
      </c>
      <c r="C34" s="22">
        <f aca="true" t="shared" si="10" ref="C34:AA34">COUNTIF(C7:C31,"0")</f>
        <v>0</v>
      </c>
      <c r="D34" s="22">
        <f t="shared" si="10"/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10"/>
        <v>0</v>
      </c>
      <c r="J34" s="22">
        <f t="shared" si="10"/>
        <v>0</v>
      </c>
      <c r="K34" s="22">
        <f t="shared" si="10"/>
        <v>0</v>
      </c>
      <c r="L34" s="22">
        <f t="shared" si="10"/>
        <v>0</v>
      </c>
      <c r="M34" s="22">
        <f t="shared" si="10"/>
        <v>0</v>
      </c>
      <c r="N34" s="22">
        <f t="shared" si="10"/>
        <v>0</v>
      </c>
      <c r="O34" s="22">
        <f t="shared" si="10"/>
        <v>0</v>
      </c>
      <c r="P34" s="22">
        <f t="shared" si="10"/>
        <v>0</v>
      </c>
      <c r="Q34" s="22">
        <f t="shared" si="10"/>
        <v>0</v>
      </c>
      <c r="R34" s="22">
        <f t="shared" si="10"/>
        <v>0</v>
      </c>
      <c r="S34" s="22">
        <f t="shared" si="10"/>
        <v>0</v>
      </c>
      <c r="T34" s="22">
        <f t="shared" si="10"/>
        <v>0</v>
      </c>
      <c r="U34" s="22">
        <f t="shared" si="10"/>
        <v>0</v>
      </c>
      <c r="V34" s="22">
        <f t="shared" si="10"/>
        <v>0</v>
      </c>
      <c r="W34" s="22">
        <f t="shared" si="10"/>
        <v>0</v>
      </c>
      <c r="X34" s="22">
        <f t="shared" si="10"/>
        <v>0</v>
      </c>
      <c r="Y34" s="22">
        <f t="shared" si="10"/>
        <v>0</v>
      </c>
      <c r="Z34" s="22">
        <f t="shared" si="10"/>
        <v>0</v>
      </c>
      <c r="AA34" s="22">
        <f t="shared" si="10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4.25" thickBot="1">
      <c r="A35" s="85"/>
      <c r="B35" s="41" t="s">
        <v>13</v>
      </c>
      <c r="C35" s="42">
        <f aca="true" t="shared" si="11" ref="C35:AA35">COUNTIF(C7:C31,"x")</f>
        <v>0</v>
      </c>
      <c r="D35" s="42">
        <f t="shared" si="11"/>
        <v>0</v>
      </c>
      <c r="E35" s="42">
        <f t="shared" si="11"/>
        <v>0</v>
      </c>
      <c r="F35" s="42">
        <f t="shared" si="11"/>
        <v>0</v>
      </c>
      <c r="G35" s="42">
        <f t="shared" si="11"/>
        <v>0</v>
      </c>
      <c r="H35" s="42">
        <f t="shared" si="11"/>
        <v>0</v>
      </c>
      <c r="I35" s="42">
        <f t="shared" si="11"/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42">
        <f t="shared" si="11"/>
        <v>0</v>
      </c>
      <c r="Q35" s="42">
        <f t="shared" si="11"/>
        <v>0</v>
      </c>
      <c r="R35" s="4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3"/>
      <c r="AC35" s="43"/>
      <c r="AD35" s="43"/>
      <c r="AE35" s="43"/>
      <c r="AF35" s="43"/>
      <c r="AG35" s="44"/>
      <c r="AH35" s="45"/>
      <c r="AI35" s="20"/>
    </row>
    <row r="36" ht="13.5" thickTop="1"/>
    <row r="38" spans="1:34" s="71" customFormat="1" ht="18">
      <c r="A38" s="86" t="str">
        <f>P1</f>
        <v>Teste de Matemática                5 º Ano             Turma A             Data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40" spans="1:34" ht="18">
      <c r="A40" s="77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3" spans="2:5" ht="12.75">
      <c r="B43" s="57"/>
      <c r="C43" s="58"/>
      <c r="D43" s="58"/>
      <c r="E43" s="59"/>
    </row>
    <row r="44" spans="2:5" ht="12.75">
      <c r="B44" s="75" t="s">
        <v>20</v>
      </c>
      <c r="C44" s="76"/>
      <c r="D44" s="52"/>
      <c r="E44" s="54">
        <f>COUNTA(B7:B31)</f>
        <v>0</v>
      </c>
    </row>
    <row r="45" spans="2:5" ht="12.75">
      <c r="B45" s="55"/>
      <c r="C45" s="51"/>
      <c r="D45" s="51"/>
      <c r="E45" s="56"/>
    </row>
    <row r="46" spans="2:5" ht="12.75">
      <c r="B46" s="53" t="s">
        <v>19</v>
      </c>
      <c r="C46" s="52"/>
      <c r="D46" s="52"/>
      <c r="E46" s="54">
        <f>25-COUNTIF(AB7:AB31,"")</f>
        <v>0</v>
      </c>
    </row>
    <row r="47" spans="2:5" ht="12.75">
      <c r="B47" s="55"/>
      <c r="C47" s="51"/>
      <c r="D47" s="51"/>
      <c r="E47" s="56"/>
    </row>
    <row r="48" spans="2:5" ht="12.75">
      <c r="B48" s="53" t="s">
        <v>21</v>
      </c>
      <c r="C48" s="52" t="s">
        <v>15</v>
      </c>
      <c r="D48" s="52"/>
      <c r="E48" s="54" t="e">
        <f>AVERAGE(AG7:AG31)</f>
        <v>#DIV/0!</v>
      </c>
    </row>
    <row r="49" spans="2:5" ht="12.75">
      <c r="B49" s="55"/>
      <c r="C49" s="51"/>
      <c r="D49" s="51"/>
      <c r="E49" s="56"/>
    </row>
    <row r="50" spans="2:5" ht="12.75">
      <c r="B50" s="53" t="s">
        <v>22</v>
      </c>
      <c r="C50" s="52" t="s">
        <v>15</v>
      </c>
      <c r="D50" s="52"/>
      <c r="E50" s="54" t="e">
        <f>MODE(AG7:AG31)</f>
        <v>#N/A</v>
      </c>
    </row>
    <row r="51" spans="2:5" ht="12.75">
      <c r="B51" s="55"/>
      <c r="C51" s="51"/>
      <c r="D51" s="51"/>
      <c r="E51" s="56"/>
    </row>
    <row r="52" spans="2:5" ht="12.75">
      <c r="B52" s="53" t="s">
        <v>23</v>
      </c>
      <c r="C52" s="52" t="s">
        <v>15</v>
      </c>
      <c r="D52" s="52"/>
      <c r="E52" s="54">
        <f>MAX(AG7:AG31)</f>
        <v>0</v>
      </c>
    </row>
    <row r="53" spans="2:5" ht="12.75">
      <c r="B53" s="55"/>
      <c r="C53" s="51"/>
      <c r="D53" s="51"/>
      <c r="E53" s="56"/>
    </row>
    <row r="54" spans="2:5" ht="12.75">
      <c r="B54" s="53" t="s">
        <v>24</v>
      </c>
      <c r="C54" s="52" t="s">
        <v>15</v>
      </c>
      <c r="D54" s="52"/>
      <c r="E54" s="54">
        <f>MIN(AG7:AG31)</f>
        <v>0</v>
      </c>
    </row>
    <row r="55" spans="2:5" ht="12.75">
      <c r="B55" s="55"/>
      <c r="C55" s="51"/>
      <c r="D55" s="51"/>
      <c r="E55" s="56"/>
    </row>
    <row r="56" spans="2:5" ht="12.75">
      <c r="B56" s="53" t="s">
        <v>25</v>
      </c>
      <c r="C56" s="52"/>
      <c r="D56" s="52"/>
      <c r="E56" s="54">
        <f>COUNTIF(AG7:AG31,"&gt;=50")</f>
        <v>0</v>
      </c>
    </row>
    <row r="57" spans="2:5" ht="12.75">
      <c r="B57" s="55"/>
      <c r="C57" s="51"/>
      <c r="D57" s="51"/>
      <c r="E57" s="56"/>
    </row>
    <row r="58" spans="2:5" ht="12.75">
      <c r="B58" s="53" t="s">
        <v>26</v>
      </c>
      <c r="C58" s="52"/>
      <c r="D58" s="52"/>
      <c r="E58" s="54">
        <f>COUNTIF(AG7:AG31,"&lt;50")</f>
        <v>0</v>
      </c>
    </row>
    <row r="59" spans="2:5" ht="12.75">
      <c r="B59" s="55"/>
      <c r="C59" s="51"/>
      <c r="D59" s="51"/>
      <c r="E59" s="56"/>
    </row>
    <row r="60" spans="2:5" ht="12.75">
      <c r="B60" s="53" t="s">
        <v>33</v>
      </c>
      <c r="C60" s="69">
        <f>COUNTIF(AH7:AH31,"Excelente")</f>
        <v>0</v>
      </c>
      <c r="D60" s="67" t="e">
        <f>ROUND((C60/E46*100),1)</f>
        <v>#DIV/0!</v>
      </c>
      <c r="E60" s="65" t="s">
        <v>15</v>
      </c>
    </row>
    <row r="61" spans="2:5" ht="12.75">
      <c r="B61" s="55"/>
      <c r="C61" s="70"/>
      <c r="D61" s="68"/>
      <c r="E61" s="66"/>
    </row>
    <row r="62" spans="2:5" ht="12.75">
      <c r="B62" s="53" t="s">
        <v>32</v>
      </c>
      <c r="C62" s="69">
        <f>COUNTIF(AH7:AH31,"Sat. Bem")</f>
        <v>0</v>
      </c>
      <c r="D62" s="67" t="e">
        <f>ROUND((C62/E46*100),1)</f>
        <v>#DIV/0!</v>
      </c>
      <c r="E62" s="65" t="s">
        <v>15</v>
      </c>
    </row>
    <row r="63" spans="2:5" ht="12.75">
      <c r="B63" s="55"/>
      <c r="C63" s="70"/>
      <c r="D63" s="68"/>
      <c r="E63" s="66"/>
    </row>
    <row r="64" spans="2:5" ht="12.75">
      <c r="B64" s="53" t="s">
        <v>31</v>
      </c>
      <c r="C64" s="69">
        <f>COUNTIF(AH7:AH31,"Satisfaz")</f>
        <v>0</v>
      </c>
      <c r="D64" s="67" t="e">
        <f>ROUND((C64/E46*100),1)</f>
        <v>#DIV/0!</v>
      </c>
      <c r="E64" s="65" t="s">
        <v>15</v>
      </c>
    </row>
    <row r="65" spans="2:5" ht="12.75">
      <c r="B65" s="55"/>
      <c r="C65" s="70"/>
      <c r="D65" s="68"/>
      <c r="E65" s="66"/>
    </row>
    <row r="66" spans="2:5" ht="12.75">
      <c r="B66" s="53" t="s">
        <v>30</v>
      </c>
      <c r="C66" s="69">
        <f>COUNTIF(AH7:AH31,"Sat. Pouco")</f>
        <v>0</v>
      </c>
      <c r="D66" s="67" t="e">
        <f>ROUND((C66/E46*100),1)</f>
        <v>#DIV/0!</v>
      </c>
      <c r="E66" s="65" t="s">
        <v>15</v>
      </c>
    </row>
    <row r="67" spans="2:5" ht="12.75">
      <c r="B67" s="55"/>
      <c r="C67" s="70"/>
      <c r="D67" s="68"/>
      <c r="E67" s="66"/>
    </row>
    <row r="68" spans="2:5" ht="12.75">
      <c r="B68" s="53" t="s">
        <v>29</v>
      </c>
      <c r="C68" s="69">
        <f>COUNTIF(AH7:AH31,"Não Sat.")</f>
        <v>0</v>
      </c>
      <c r="D68" s="67" t="e">
        <f>ROUND((C68/E46*100),1)</f>
        <v>#DIV/0!</v>
      </c>
      <c r="E68" s="65" t="s">
        <v>15</v>
      </c>
    </row>
    <row r="69" spans="2:5" ht="12.75">
      <c r="B69" s="55"/>
      <c r="C69" s="70"/>
      <c r="D69" s="68"/>
      <c r="E69" s="66"/>
    </row>
    <row r="70" spans="2:5" ht="12.75">
      <c r="B70" s="53" t="s">
        <v>28</v>
      </c>
      <c r="C70" s="69">
        <f>COUNTIF(AH7:AH31,"M. Fraco")</f>
        <v>0</v>
      </c>
      <c r="D70" s="67" t="e">
        <f>ROUND((C70/E46*100),1)</f>
        <v>#DIV/0!</v>
      </c>
      <c r="E70" s="65" t="s">
        <v>15</v>
      </c>
    </row>
    <row r="71" spans="2:5" ht="12.75">
      <c r="B71" s="61"/>
      <c r="C71" s="46"/>
      <c r="D71" s="46"/>
      <c r="E71" s="62"/>
    </row>
    <row r="72" spans="2:5" ht="12.75">
      <c r="B72" s="61"/>
      <c r="C72" s="46"/>
      <c r="D72" s="46"/>
      <c r="E72" s="62"/>
    </row>
    <row r="73" spans="2:5" ht="12.75">
      <c r="B73" s="61"/>
      <c r="C73" s="46"/>
      <c r="D73" s="46"/>
      <c r="E73" s="62"/>
    </row>
    <row r="74" spans="2:5" ht="12.75">
      <c r="B74" s="63"/>
      <c r="C74" s="47"/>
      <c r="D74" s="47"/>
      <c r="E74" s="64"/>
    </row>
    <row r="78" spans="1:36" ht="15.75">
      <c r="A78" s="60"/>
      <c r="B78" s="60"/>
      <c r="C78" s="74" t="s">
        <v>27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60"/>
      <c r="O78" s="60"/>
      <c r="P78" s="60" t="s">
        <v>34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1"/>
      <c r="AJ78" s="1"/>
    </row>
    <row r="80" ht="13.5" thickBot="1"/>
    <row r="81" spans="1:36" ht="13.5" thickTop="1">
      <c r="A81" s="9"/>
      <c r="B81" s="27" t="s">
        <v>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3" t="s">
        <v>1</v>
      </c>
      <c r="AC81" s="81" t="s">
        <v>2</v>
      </c>
      <c r="AD81" s="82"/>
      <c r="AE81" s="82"/>
      <c r="AF81" s="83"/>
      <c r="AG81" s="79" t="s">
        <v>14</v>
      </c>
      <c r="AH81" s="80"/>
      <c r="AI81" s="19"/>
      <c r="AJ81" s="3"/>
    </row>
    <row r="82" spans="1:35" ht="26.25">
      <c r="A82" s="10"/>
      <c r="B82" s="15" t="s">
        <v>17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24">
        <f>SUM(C82:AA82)</f>
        <v>0</v>
      </c>
      <c r="AC82" s="29" t="s">
        <v>3</v>
      </c>
      <c r="AD82" s="29" t="s">
        <v>4</v>
      </c>
      <c r="AE82" s="29" t="s">
        <v>5</v>
      </c>
      <c r="AF82" s="29" t="s">
        <v>6</v>
      </c>
      <c r="AG82" s="8" t="s">
        <v>15</v>
      </c>
      <c r="AH82" s="18" t="s">
        <v>16</v>
      </c>
      <c r="AI82" s="20"/>
    </row>
    <row r="83" spans="1:35" ht="12.75">
      <c r="A83" s="16" t="s">
        <v>7</v>
      </c>
      <c r="B83" s="17" t="s">
        <v>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5"/>
      <c r="AC83" s="31"/>
      <c r="AD83" s="31"/>
      <c r="AE83" s="31"/>
      <c r="AF83" s="32"/>
      <c r="AG83" s="13"/>
      <c r="AH83" s="12"/>
      <c r="AI83" s="20"/>
    </row>
    <row r="84" spans="1:35" ht="13.5">
      <c r="A84" s="11">
        <v>1</v>
      </c>
      <c r="B84" s="7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26">
        <f aca="true" t="shared" si="12" ref="AB84:AB108">IF(AI84&lt;&gt;0,SUM(C84:AA84),"")</f>
      </c>
      <c r="AC84" s="30">
        <f aca="true" t="shared" si="13" ref="AC84:AC108">SUM(COUNTIF(C84,C$82),COUNTIF(D84,D$82),COUNTIF(E84,E$82),COUNTIF(F84,F$82),COUNTIF(G84,G$82),COUNTIF(H84,H$82),COUNTIF(I84,I$82),COUNTIF(J84,J$82),COUNTIF(K84,K$82),COUNTIF(L84,L$82),COUNTIF(M84,M$82),COUNTIF(N84,N$82),COUNTIF(O84,O$82),COUNTIF(P84,P$82),COUNTIF(Q84,Q$82),COUNTIF(R84,R$82),COUNTIF(S84,S$82),COUNTIF(T84,T$82),COUNTIF(U84,U$82),COUNTIF(V84,V$82),COUNTIF(W84,W$82),COUNTIF(X84,X$82),COUNTIF(Y84,Y$82),COUNTIF(Z84,Z$82),COUNTIF(AA84,AA$82))</f>
        <v>0</v>
      </c>
      <c r="AD84" s="30">
        <f aca="true" t="shared" si="14" ref="AD84:AD108">COUNTA(C84:AA84)-AC84-AE84-AF84</f>
        <v>0</v>
      </c>
      <c r="AE84" s="30">
        <f aca="true" t="shared" si="15" ref="AE84:AE108">COUNTIF(C84:AA84,"0")</f>
        <v>0</v>
      </c>
      <c r="AF84" s="30">
        <f aca="true" t="shared" si="16" ref="AF84:AF108">COUNTIF(C84:AA84,"X")</f>
        <v>0</v>
      </c>
      <c r="AG84" s="21">
        <f aca="true" t="shared" si="17" ref="AG84:AG108">IF(AB84&lt;&gt;"",ROUND((AB84*100)/AB$82,0),"")</f>
      </c>
      <c r="AH84" s="14">
        <f aca="true" t="shared" si="18" ref="AH84:AH108">IF(AG84&lt;&gt;"",IF(AG84&gt;89,"Excelente",IF(AG84&gt;74,"Sat. Bem",IF(AG84&gt;55,"Satisfaz",IF(AG84&gt;49,"Sat. Pouco",IF(AG84&gt;20,"Não Sat.",IF(AG84&gt;=0,"M. Fraco","")))))),"")</f>
      </c>
      <c r="AI84" s="20">
        <f aca="true" t="shared" si="19" ref="AI84:AI108">COUNTA(C84:AA84)</f>
        <v>0</v>
      </c>
    </row>
    <row r="85" spans="1:35" ht="13.5">
      <c r="A85" s="11">
        <v>2</v>
      </c>
      <c r="B85" s="7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t="shared" si="12"/>
      </c>
      <c r="AC85" s="30">
        <f t="shared" si="13"/>
        <v>0</v>
      </c>
      <c r="AD85" s="30">
        <f t="shared" si="14"/>
        <v>0</v>
      </c>
      <c r="AE85" s="30">
        <f t="shared" si="15"/>
        <v>0</v>
      </c>
      <c r="AF85" s="30">
        <f t="shared" si="16"/>
        <v>0</v>
      </c>
      <c r="AG85" s="21">
        <f t="shared" si="17"/>
      </c>
      <c r="AH85" s="14">
        <f t="shared" si="18"/>
      </c>
      <c r="AI85" s="20">
        <f t="shared" si="19"/>
        <v>0</v>
      </c>
    </row>
    <row r="86" spans="1:35" ht="13.5">
      <c r="A86" s="11">
        <v>3</v>
      </c>
      <c r="B86" s="7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t="shared" si="17"/>
      </c>
      <c r="AH86" s="14">
        <f t="shared" si="18"/>
      </c>
      <c r="AI86" s="20">
        <f t="shared" si="19"/>
        <v>0</v>
      </c>
    </row>
    <row r="87" spans="1:35" ht="13.5">
      <c r="A87" s="11">
        <v>4</v>
      </c>
      <c r="B87" s="7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7"/>
      </c>
      <c r="AH87" s="14">
        <f t="shared" si="18"/>
      </c>
      <c r="AI87" s="20">
        <f t="shared" si="19"/>
        <v>0</v>
      </c>
    </row>
    <row r="88" spans="1:35" ht="13.5">
      <c r="A88" s="11">
        <v>5</v>
      </c>
      <c r="B88" s="7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7"/>
      </c>
      <c r="AH88" s="14">
        <f t="shared" si="18"/>
      </c>
      <c r="AI88" s="20">
        <f t="shared" si="19"/>
        <v>0</v>
      </c>
    </row>
    <row r="89" spans="1:35" ht="13.5">
      <c r="A89" s="11">
        <v>6</v>
      </c>
      <c r="B89" s="7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7"/>
      </c>
      <c r="AH89" s="14">
        <f t="shared" si="18"/>
      </c>
      <c r="AI89" s="20">
        <f t="shared" si="19"/>
        <v>0</v>
      </c>
    </row>
    <row r="90" spans="1:35" ht="13.5">
      <c r="A90" s="11">
        <v>7</v>
      </c>
      <c r="B90" s="7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7"/>
      </c>
      <c r="AH90" s="14">
        <f t="shared" si="18"/>
      </c>
      <c r="AI90" s="20">
        <f t="shared" si="19"/>
        <v>0</v>
      </c>
    </row>
    <row r="91" spans="1:35" ht="13.5">
      <c r="A91" s="11">
        <v>8</v>
      </c>
      <c r="B91" s="7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7"/>
      </c>
      <c r="AH91" s="14">
        <f t="shared" si="18"/>
      </c>
      <c r="AI91" s="20">
        <f t="shared" si="19"/>
        <v>0</v>
      </c>
    </row>
    <row r="92" spans="1:35" ht="13.5">
      <c r="A92" s="11">
        <v>9</v>
      </c>
      <c r="B92" s="7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7"/>
      </c>
      <c r="AH92" s="14">
        <f t="shared" si="18"/>
      </c>
      <c r="AI92" s="20">
        <f t="shared" si="19"/>
        <v>0</v>
      </c>
    </row>
    <row r="93" spans="1:35" ht="13.5">
      <c r="A93" s="11">
        <v>10</v>
      </c>
      <c r="B93" s="7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7"/>
      </c>
      <c r="AH93" s="14">
        <f t="shared" si="18"/>
      </c>
      <c r="AI93" s="20">
        <f t="shared" si="19"/>
        <v>0</v>
      </c>
    </row>
    <row r="94" spans="1:35" ht="13.5">
      <c r="A94" s="11">
        <v>11</v>
      </c>
      <c r="B94" s="7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7"/>
      </c>
      <c r="AH94" s="14">
        <f t="shared" si="18"/>
      </c>
      <c r="AI94" s="20">
        <f t="shared" si="19"/>
        <v>0</v>
      </c>
    </row>
    <row r="95" spans="1:35" ht="13.5">
      <c r="A95" s="11">
        <v>12</v>
      </c>
      <c r="B95" s="7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7"/>
      </c>
      <c r="AH95" s="14">
        <f t="shared" si="18"/>
      </c>
      <c r="AI95" s="20">
        <f t="shared" si="19"/>
        <v>0</v>
      </c>
    </row>
    <row r="96" spans="1:35" ht="13.5">
      <c r="A96" s="11">
        <v>13</v>
      </c>
      <c r="B96" s="7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7"/>
      </c>
      <c r="AH96" s="14">
        <f t="shared" si="18"/>
      </c>
      <c r="AI96" s="20">
        <f t="shared" si="19"/>
        <v>0</v>
      </c>
    </row>
    <row r="97" spans="1:35" ht="13.5">
      <c r="A97" s="11">
        <v>14</v>
      </c>
      <c r="B97" s="7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7"/>
      </c>
      <c r="AH97" s="14">
        <f t="shared" si="18"/>
      </c>
      <c r="AI97" s="20">
        <f t="shared" si="19"/>
        <v>0</v>
      </c>
    </row>
    <row r="98" spans="1:35" ht="13.5">
      <c r="A98" s="11">
        <v>15</v>
      </c>
      <c r="B98" s="7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7"/>
      </c>
      <c r="AH98" s="14">
        <f t="shared" si="18"/>
      </c>
      <c r="AI98" s="20">
        <f t="shared" si="19"/>
        <v>0</v>
      </c>
    </row>
    <row r="99" spans="1:35" ht="13.5">
      <c r="A99" s="11">
        <v>16</v>
      </c>
      <c r="B99" s="7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7"/>
      </c>
      <c r="AH99" s="14">
        <f t="shared" si="18"/>
      </c>
      <c r="AI99" s="20">
        <f t="shared" si="19"/>
        <v>0</v>
      </c>
    </row>
    <row r="100" spans="1:35" ht="13.5">
      <c r="A100" s="11">
        <v>17</v>
      </c>
      <c r="B100" s="7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7"/>
      </c>
      <c r="AH100" s="14">
        <f t="shared" si="18"/>
      </c>
      <c r="AI100" s="20">
        <f t="shared" si="19"/>
        <v>0</v>
      </c>
    </row>
    <row r="101" spans="1:35" ht="13.5">
      <c r="A101" s="11">
        <v>18</v>
      </c>
      <c r="B101" s="72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6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7"/>
      </c>
      <c r="AH101" s="14">
        <f t="shared" si="18"/>
      </c>
      <c r="AI101" s="20">
        <f t="shared" si="19"/>
        <v>0</v>
      </c>
    </row>
    <row r="102" spans="1:35" ht="13.5">
      <c r="A102" s="11">
        <v>19</v>
      </c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7"/>
      </c>
      <c r="AH102" s="14">
        <f t="shared" si="18"/>
      </c>
      <c r="AI102" s="20">
        <f t="shared" si="19"/>
        <v>0</v>
      </c>
    </row>
    <row r="103" spans="1:35" ht="13.5">
      <c r="A103" s="11">
        <v>20</v>
      </c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7"/>
      </c>
      <c r="AH103" s="14">
        <f t="shared" si="18"/>
      </c>
      <c r="AI103" s="20">
        <f t="shared" si="19"/>
        <v>0</v>
      </c>
    </row>
    <row r="104" spans="1:35" ht="13.5">
      <c r="A104" s="11">
        <v>21</v>
      </c>
      <c r="B104" s="7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7"/>
      </c>
      <c r="AH104" s="14">
        <f t="shared" si="18"/>
      </c>
      <c r="AI104" s="20">
        <f t="shared" si="19"/>
        <v>0</v>
      </c>
    </row>
    <row r="105" spans="1:35" ht="13.5">
      <c r="A105" s="11">
        <v>22</v>
      </c>
      <c r="B105" s="7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7"/>
      </c>
      <c r="AH105" s="14">
        <f t="shared" si="18"/>
      </c>
      <c r="AI105" s="20">
        <f t="shared" si="19"/>
        <v>0</v>
      </c>
    </row>
    <row r="106" spans="1:35" ht="13.5">
      <c r="A106" s="11">
        <v>23</v>
      </c>
      <c r="B106" s="7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7"/>
      </c>
      <c r="AH106" s="14">
        <f t="shared" si="18"/>
      </c>
      <c r="AI106" s="20">
        <f t="shared" si="19"/>
        <v>0</v>
      </c>
    </row>
    <row r="107" spans="1:35" ht="13.5">
      <c r="A107" s="11">
        <v>24</v>
      </c>
      <c r="B107" s="7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7"/>
      </c>
      <c r="AH107" s="14">
        <f t="shared" si="18"/>
      </c>
      <c r="AI107" s="20">
        <f t="shared" si="19"/>
        <v>0</v>
      </c>
    </row>
    <row r="108" spans="1:35" ht="13.5">
      <c r="A108" s="11">
        <v>25</v>
      </c>
      <c r="B108" s="7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7"/>
      </c>
      <c r="AH108" s="14">
        <f t="shared" si="18"/>
      </c>
      <c r="AI108" s="20">
        <f t="shared" si="19"/>
        <v>0</v>
      </c>
    </row>
    <row r="109" spans="1:35" ht="13.5">
      <c r="A109" s="84" t="s">
        <v>9</v>
      </c>
      <c r="B109" s="33" t="s">
        <v>10</v>
      </c>
      <c r="C109" s="34">
        <f aca="true" t="shared" si="20" ref="C109:AA109">COUNTIF(C84:C108,C82)</f>
        <v>0</v>
      </c>
      <c r="D109" s="34">
        <f t="shared" si="20"/>
        <v>0</v>
      </c>
      <c r="E109" s="34">
        <f t="shared" si="20"/>
        <v>0</v>
      </c>
      <c r="F109" s="34">
        <f t="shared" si="20"/>
        <v>0</v>
      </c>
      <c r="G109" s="34">
        <f t="shared" si="20"/>
        <v>0</v>
      </c>
      <c r="H109" s="34">
        <f t="shared" si="20"/>
        <v>0</v>
      </c>
      <c r="I109" s="34">
        <f t="shared" si="20"/>
        <v>0</v>
      </c>
      <c r="J109" s="34">
        <f t="shared" si="20"/>
        <v>0</v>
      </c>
      <c r="K109" s="34">
        <f t="shared" si="20"/>
        <v>0</v>
      </c>
      <c r="L109" s="34">
        <f t="shared" si="20"/>
        <v>0</v>
      </c>
      <c r="M109" s="34">
        <f t="shared" si="20"/>
        <v>0</v>
      </c>
      <c r="N109" s="34">
        <f t="shared" si="20"/>
        <v>0</v>
      </c>
      <c r="O109" s="34">
        <f t="shared" si="20"/>
        <v>0</v>
      </c>
      <c r="P109" s="34">
        <f t="shared" si="20"/>
        <v>0</v>
      </c>
      <c r="Q109" s="34">
        <f t="shared" si="20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34">
        <f t="shared" si="20"/>
        <v>0</v>
      </c>
      <c r="V109" s="34">
        <f t="shared" si="20"/>
        <v>0</v>
      </c>
      <c r="W109" s="34">
        <f t="shared" si="20"/>
        <v>0</v>
      </c>
      <c r="X109" s="34">
        <f t="shared" si="20"/>
        <v>0</v>
      </c>
      <c r="Y109" s="34">
        <f t="shared" si="20"/>
        <v>0</v>
      </c>
      <c r="Z109" s="34">
        <f t="shared" si="20"/>
        <v>0</v>
      </c>
      <c r="AA109" s="34">
        <f t="shared" si="20"/>
        <v>0</v>
      </c>
      <c r="AB109" s="35"/>
      <c r="AC109" s="35"/>
      <c r="AD109" s="35"/>
      <c r="AE109" s="35"/>
      <c r="AF109" s="35"/>
      <c r="AG109" s="36"/>
      <c r="AH109" s="37"/>
      <c r="AI109" s="20"/>
    </row>
    <row r="110" spans="1:35" ht="13.5">
      <c r="A110" s="84"/>
      <c r="B110" s="38" t="s">
        <v>11</v>
      </c>
      <c r="C110" s="22">
        <f aca="true" t="shared" si="21" ref="C110:AA110">COUNTIF(C84:C108,"&gt;0")-COUNTIF(C84:C108,C82)</f>
        <v>0</v>
      </c>
      <c r="D110" s="22">
        <f t="shared" si="21"/>
        <v>0</v>
      </c>
      <c r="E110" s="22">
        <f t="shared" si="21"/>
        <v>0</v>
      </c>
      <c r="F110" s="22">
        <f t="shared" si="21"/>
        <v>0</v>
      </c>
      <c r="G110" s="22">
        <f t="shared" si="21"/>
        <v>0</v>
      </c>
      <c r="H110" s="22">
        <f t="shared" si="21"/>
        <v>0</v>
      </c>
      <c r="I110" s="22">
        <f t="shared" si="21"/>
        <v>0</v>
      </c>
      <c r="J110" s="22">
        <f t="shared" si="21"/>
        <v>0</v>
      </c>
      <c r="K110" s="22">
        <f t="shared" si="21"/>
        <v>0</v>
      </c>
      <c r="L110" s="22">
        <f t="shared" si="21"/>
        <v>0</v>
      </c>
      <c r="M110" s="22">
        <f t="shared" si="21"/>
        <v>0</v>
      </c>
      <c r="N110" s="22">
        <f t="shared" si="21"/>
        <v>0</v>
      </c>
      <c r="O110" s="22">
        <f t="shared" si="21"/>
        <v>0</v>
      </c>
      <c r="P110" s="22">
        <f t="shared" si="21"/>
        <v>0</v>
      </c>
      <c r="Q110" s="22">
        <f t="shared" si="21"/>
        <v>0</v>
      </c>
      <c r="R110" s="22">
        <f t="shared" si="21"/>
        <v>0</v>
      </c>
      <c r="S110" s="22">
        <f t="shared" si="21"/>
        <v>0</v>
      </c>
      <c r="T110" s="22">
        <f t="shared" si="21"/>
        <v>0</v>
      </c>
      <c r="U110" s="22">
        <f t="shared" si="21"/>
        <v>0</v>
      </c>
      <c r="V110" s="22">
        <f t="shared" si="21"/>
        <v>0</v>
      </c>
      <c r="W110" s="22">
        <f t="shared" si="21"/>
        <v>0</v>
      </c>
      <c r="X110" s="22">
        <f t="shared" si="21"/>
        <v>0</v>
      </c>
      <c r="Y110" s="22">
        <f t="shared" si="21"/>
        <v>0</v>
      </c>
      <c r="Z110" s="22">
        <f t="shared" si="21"/>
        <v>0</v>
      </c>
      <c r="AA110" s="22">
        <f t="shared" si="21"/>
        <v>0</v>
      </c>
      <c r="AB110" s="30"/>
      <c r="AC110" s="30"/>
      <c r="AD110" s="30"/>
      <c r="AE110" s="30"/>
      <c r="AF110" s="30"/>
      <c r="AG110" s="39"/>
      <c r="AH110" s="40"/>
      <c r="AI110" s="20"/>
    </row>
    <row r="111" spans="1:35" ht="13.5">
      <c r="A111" s="84"/>
      <c r="B111" s="38" t="s">
        <v>12</v>
      </c>
      <c r="C111" s="22">
        <f aca="true" t="shared" si="22" ref="C111:AA111">COUNTIF(C84:C108,"0")</f>
        <v>0</v>
      </c>
      <c r="D111" s="22">
        <f t="shared" si="22"/>
        <v>0</v>
      </c>
      <c r="E111" s="22">
        <f t="shared" si="22"/>
        <v>0</v>
      </c>
      <c r="F111" s="22">
        <f t="shared" si="22"/>
        <v>0</v>
      </c>
      <c r="G111" s="22">
        <f t="shared" si="22"/>
        <v>0</v>
      </c>
      <c r="H111" s="22">
        <f t="shared" si="22"/>
        <v>0</v>
      </c>
      <c r="I111" s="22">
        <f t="shared" si="22"/>
        <v>0</v>
      </c>
      <c r="J111" s="22">
        <f t="shared" si="22"/>
        <v>0</v>
      </c>
      <c r="K111" s="22">
        <f t="shared" si="22"/>
        <v>0</v>
      </c>
      <c r="L111" s="22">
        <f t="shared" si="22"/>
        <v>0</v>
      </c>
      <c r="M111" s="22">
        <f t="shared" si="22"/>
        <v>0</v>
      </c>
      <c r="N111" s="22">
        <f t="shared" si="22"/>
        <v>0</v>
      </c>
      <c r="O111" s="22">
        <f t="shared" si="22"/>
        <v>0</v>
      </c>
      <c r="P111" s="22">
        <f t="shared" si="22"/>
        <v>0</v>
      </c>
      <c r="Q111" s="22">
        <f t="shared" si="22"/>
        <v>0</v>
      </c>
      <c r="R111" s="22">
        <f t="shared" si="22"/>
        <v>0</v>
      </c>
      <c r="S111" s="22">
        <f t="shared" si="22"/>
        <v>0</v>
      </c>
      <c r="T111" s="22">
        <f t="shared" si="22"/>
        <v>0</v>
      </c>
      <c r="U111" s="22">
        <f t="shared" si="22"/>
        <v>0</v>
      </c>
      <c r="V111" s="22">
        <f t="shared" si="22"/>
        <v>0</v>
      </c>
      <c r="W111" s="22">
        <f t="shared" si="22"/>
        <v>0</v>
      </c>
      <c r="X111" s="22">
        <f t="shared" si="22"/>
        <v>0</v>
      </c>
      <c r="Y111" s="22">
        <f t="shared" si="22"/>
        <v>0</v>
      </c>
      <c r="Z111" s="22">
        <f t="shared" si="22"/>
        <v>0</v>
      </c>
      <c r="AA111" s="22">
        <f t="shared" si="22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4.25" thickBot="1">
      <c r="A112" s="85"/>
      <c r="B112" s="41" t="s">
        <v>13</v>
      </c>
      <c r="C112" s="42">
        <f aca="true" t="shared" si="23" ref="C112:AA112">COUNTIF(C84:C108,"x")</f>
        <v>0</v>
      </c>
      <c r="D112" s="42">
        <f t="shared" si="23"/>
        <v>0</v>
      </c>
      <c r="E112" s="42">
        <f t="shared" si="23"/>
        <v>0</v>
      </c>
      <c r="F112" s="42">
        <f t="shared" si="23"/>
        <v>0</v>
      </c>
      <c r="G112" s="42">
        <f t="shared" si="23"/>
        <v>0</v>
      </c>
      <c r="H112" s="42">
        <f t="shared" si="23"/>
        <v>0</v>
      </c>
      <c r="I112" s="42">
        <f t="shared" si="23"/>
        <v>0</v>
      </c>
      <c r="J112" s="42">
        <f t="shared" si="23"/>
        <v>0</v>
      </c>
      <c r="K112" s="42">
        <f t="shared" si="23"/>
        <v>0</v>
      </c>
      <c r="L112" s="42">
        <f t="shared" si="23"/>
        <v>0</v>
      </c>
      <c r="M112" s="42">
        <f t="shared" si="23"/>
        <v>0</v>
      </c>
      <c r="N112" s="42">
        <f t="shared" si="23"/>
        <v>0</v>
      </c>
      <c r="O112" s="42">
        <f t="shared" si="23"/>
        <v>0</v>
      </c>
      <c r="P112" s="42">
        <f t="shared" si="23"/>
        <v>0</v>
      </c>
      <c r="Q112" s="42">
        <f t="shared" si="23"/>
        <v>0</v>
      </c>
      <c r="R112" s="42">
        <f t="shared" si="23"/>
        <v>0</v>
      </c>
      <c r="S112" s="42">
        <f t="shared" si="23"/>
        <v>0</v>
      </c>
      <c r="T112" s="42">
        <f t="shared" si="23"/>
        <v>0</v>
      </c>
      <c r="U112" s="42">
        <f t="shared" si="23"/>
        <v>0</v>
      </c>
      <c r="V112" s="42">
        <f t="shared" si="23"/>
        <v>0</v>
      </c>
      <c r="W112" s="42">
        <f t="shared" si="23"/>
        <v>0</v>
      </c>
      <c r="X112" s="42">
        <f t="shared" si="23"/>
        <v>0</v>
      </c>
      <c r="Y112" s="42">
        <f t="shared" si="23"/>
        <v>0</v>
      </c>
      <c r="Z112" s="42">
        <f t="shared" si="23"/>
        <v>0</v>
      </c>
      <c r="AA112" s="42">
        <f t="shared" si="23"/>
        <v>0</v>
      </c>
      <c r="AB112" s="43"/>
      <c r="AC112" s="43"/>
      <c r="AD112" s="43"/>
      <c r="AE112" s="43"/>
      <c r="AF112" s="43"/>
      <c r="AG112" s="44"/>
      <c r="AH112" s="45"/>
      <c r="AI112" s="20"/>
    </row>
    <row r="113" ht="13.5" thickTop="1"/>
    <row r="115" spans="1:36" ht="18">
      <c r="A115" s="86" t="str">
        <f>P78</f>
        <v>Teste de Matemática                5 º Ano             Turma A             Data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71"/>
      <c r="AJ115" s="71"/>
    </row>
    <row r="117" spans="1:34" ht="18">
      <c r="A117" s="77" t="s">
        <v>18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20" spans="2:5" ht="12.75">
      <c r="B120" s="57"/>
      <c r="C120" s="58"/>
      <c r="D120" s="58"/>
      <c r="E120" s="59"/>
    </row>
    <row r="121" spans="2:5" ht="12.75">
      <c r="B121" s="75" t="s">
        <v>20</v>
      </c>
      <c r="C121" s="76"/>
      <c r="D121" s="52"/>
      <c r="E121" s="54">
        <f>COUNTA(B84:B108)</f>
        <v>0</v>
      </c>
    </row>
    <row r="122" spans="2:5" ht="12.75">
      <c r="B122" s="55"/>
      <c r="C122" s="51"/>
      <c r="D122" s="51"/>
      <c r="E122" s="56"/>
    </row>
    <row r="123" spans="2:5" ht="12.75">
      <c r="B123" s="53" t="s">
        <v>19</v>
      </c>
      <c r="C123" s="52"/>
      <c r="D123" s="52"/>
      <c r="E123" s="54">
        <f>25-COUNTIF(AB84:AB108,"")</f>
        <v>0</v>
      </c>
    </row>
    <row r="124" spans="2:5" ht="12.75">
      <c r="B124" s="55"/>
      <c r="C124" s="51"/>
      <c r="D124" s="51"/>
      <c r="E124" s="56"/>
    </row>
    <row r="125" spans="2:5" ht="12.75">
      <c r="B125" s="53" t="s">
        <v>21</v>
      </c>
      <c r="C125" s="52" t="s">
        <v>15</v>
      </c>
      <c r="D125" s="52"/>
      <c r="E125" s="54" t="e">
        <f>AVERAGE(AG84:AG108)</f>
        <v>#DIV/0!</v>
      </c>
    </row>
    <row r="126" spans="2:5" ht="12.75">
      <c r="B126" s="55"/>
      <c r="C126" s="51"/>
      <c r="D126" s="51"/>
      <c r="E126" s="56"/>
    </row>
    <row r="127" spans="2:5" ht="12.75">
      <c r="B127" s="53" t="s">
        <v>22</v>
      </c>
      <c r="C127" s="52" t="s">
        <v>15</v>
      </c>
      <c r="D127" s="52"/>
      <c r="E127" s="54" t="e">
        <f>MODE(AG84:AG108)</f>
        <v>#N/A</v>
      </c>
    </row>
    <row r="128" spans="2:5" ht="12.75">
      <c r="B128" s="55"/>
      <c r="C128" s="51"/>
      <c r="D128" s="51"/>
      <c r="E128" s="56"/>
    </row>
    <row r="129" spans="2:5" ht="12.75">
      <c r="B129" s="53" t="s">
        <v>23</v>
      </c>
      <c r="C129" s="52" t="s">
        <v>15</v>
      </c>
      <c r="D129" s="52"/>
      <c r="E129" s="54">
        <f>MAX(AG84:AG108)</f>
        <v>0</v>
      </c>
    </row>
    <row r="130" spans="2:5" ht="12.75">
      <c r="B130" s="55"/>
      <c r="C130" s="51"/>
      <c r="D130" s="51"/>
      <c r="E130" s="56"/>
    </row>
    <row r="131" spans="2:5" ht="12.75">
      <c r="B131" s="53" t="s">
        <v>24</v>
      </c>
      <c r="C131" s="52" t="s">
        <v>15</v>
      </c>
      <c r="D131" s="52"/>
      <c r="E131" s="54">
        <f>MIN(AG84:AG108)</f>
        <v>0</v>
      </c>
    </row>
    <row r="132" spans="2:5" ht="12.75">
      <c r="B132" s="55"/>
      <c r="C132" s="51"/>
      <c r="D132" s="51"/>
      <c r="E132" s="56"/>
    </row>
    <row r="133" spans="2:5" ht="12.75">
      <c r="B133" s="53" t="s">
        <v>25</v>
      </c>
      <c r="C133" s="52"/>
      <c r="D133" s="52"/>
      <c r="E133" s="54">
        <f>COUNTIF(AG84:AG108,"&gt;=50")</f>
        <v>0</v>
      </c>
    </row>
    <row r="134" spans="2:5" ht="12.75">
      <c r="B134" s="55"/>
      <c r="C134" s="51"/>
      <c r="D134" s="51"/>
      <c r="E134" s="56"/>
    </row>
    <row r="135" spans="2:5" ht="12.75">
      <c r="B135" s="53" t="s">
        <v>26</v>
      </c>
      <c r="C135" s="52"/>
      <c r="D135" s="52"/>
      <c r="E135" s="54">
        <f>COUNTIF(AG84:AG108,"&lt;50")</f>
        <v>0</v>
      </c>
    </row>
    <row r="136" spans="2:5" ht="12.75">
      <c r="B136" s="55"/>
      <c r="C136" s="51"/>
      <c r="D136" s="51"/>
      <c r="E136" s="56"/>
    </row>
    <row r="137" spans="2:5" ht="12.75">
      <c r="B137" s="53" t="s">
        <v>33</v>
      </c>
      <c r="C137" s="69">
        <f>COUNTIF(AH84:AH108,"Excelente")</f>
        <v>0</v>
      </c>
      <c r="D137" s="67" t="e">
        <f>ROUND((C137/E123*100),1)</f>
        <v>#DIV/0!</v>
      </c>
      <c r="E137" s="65" t="s">
        <v>15</v>
      </c>
    </row>
    <row r="138" spans="2:5" ht="12.75">
      <c r="B138" s="55"/>
      <c r="C138" s="70"/>
      <c r="D138" s="68"/>
      <c r="E138" s="66"/>
    </row>
    <row r="139" spans="2:5" ht="12.75">
      <c r="B139" s="53" t="s">
        <v>32</v>
      </c>
      <c r="C139" s="69">
        <f>COUNTIF(AH84:AH108,"Sat. Bem")</f>
        <v>0</v>
      </c>
      <c r="D139" s="67" t="e">
        <f>ROUND((C139/E123*100),1)</f>
        <v>#DIV/0!</v>
      </c>
      <c r="E139" s="65" t="s">
        <v>15</v>
      </c>
    </row>
    <row r="140" spans="2:5" ht="12.75">
      <c r="B140" s="55"/>
      <c r="C140" s="70"/>
      <c r="D140" s="68"/>
      <c r="E140" s="66"/>
    </row>
    <row r="141" spans="2:5" ht="12.75">
      <c r="B141" s="53" t="s">
        <v>31</v>
      </c>
      <c r="C141" s="69">
        <f>COUNTIF(AH84:AH108,"Satisfaz")</f>
        <v>0</v>
      </c>
      <c r="D141" s="67" t="e">
        <f>ROUND((C141/E123*100),1)</f>
        <v>#DIV/0!</v>
      </c>
      <c r="E141" s="65" t="s">
        <v>15</v>
      </c>
    </row>
    <row r="142" spans="2:5" ht="12.75">
      <c r="B142" s="55"/>
      <c r="C142" s="70"/>
      <c r="D142" s="68"/>
      <c r="E142" s="66"/>
    </row>
    <row r="143" spans="2:5" ht="12.75">
      <c r="B143" s="53" t="s">
        <v>30</v>
      </c>
      <c r="C143" s="69">
        <f>COUNTIF(AH84:AH108,"Sat. Pouco")</f>
        <v>0</v>
      </c>
      <c r="D143" s="67" t="e">
        <f>ROUND((C143/E123*100),1)</f>
        <v>#DIV/0!</v>
      </c>
      <c r="E143" s="65" t="s">
        <v>15</v>
      </c>
    </row>
    <row r="144" spans="2:5" ht="12.75">
      <c r="B144" s="55"/>
      <c r="C144" s="70"/>
      <c r="D144" s="68"/>
      <c r="E144" s="66"/>
    </row>
    <row r="145" spans="2:5" ht="12.75">
      <c r="B145" s="53" t="s">
        <v>29</v>
      </c>
      <c r="C145" s="69">
        <f>COUNTIF(AH84:AH108,"Não Sat.")</f>
        <v>0</v>
      </c>
      <c r="D145" s="67" t="e">
        <f>ROUND((C145/E123*100),1)</f>
        <v>#DIV/0!</v>
      </c>
      <c r="E145" s="65" t="s">
        <v>15</v>
      </c>
    </row>
    <row r="146" spans="2:5" ht="12.75">
      <c r="B146" s="55"/>
      <c r="C146" s="70"/>
      <c r="D146" s="68"/>
      <c r="E146" s="66"/>
    </row>
    <row r="147" spans="2:5" ht="12.75">
      <c r="B147" s="53" t="s">
        <v>28</v>
      </c>
      <c r="C147" s="69">
        <f>COUNTIF(AH84:AH108,"M. Fraco")</f>
        <v>0</v>
      </c>
      <c r="D147" s="67" t="e">
        <f>ROUND((C147/E123*100),1)</f>
        <v>#DIV/0!</v>
      </c>
      <c r="E147" s="65" t="s">
        <v>15</v>
      </c>
    </row>
    <row r="148" spans="2:5" ht="12.75">
      <c r="B148" s="61"/>
      <c r="C148" s="46"/>
      <c r="D148" s="46"/>
      <c r="E148" s="62"/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3"/>
      <c r="C151" s="47"/>
      <c r="D151" s="47"/>
      <c r="E151" s="64"/>
    </row>
    <row r="155" spans="1:36" ht="15.75">
      <c r="A155" s="60"/>
      <c r="B155" s="60"/>
      <c r="C155" s="74" t="s">
        <v>27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60"/>
      <c r="O155" s="60"/>
      <c r="P155" s="60" t="s">
        <v>34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1"/>
      <c r="AJ155" s="1"/>
    </row>
    <row r="157" ht="13.5" thickBot="1"/>
    <row r="158" spans="1:36" ht="13.5" thickTop="1">
      <c r="A158" s="9"/>
      <c r="B158" s="27" t="s">
        <v>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3" t="s">
        <v>1</v>
      </c>
      <c r="AC158" s="81" t="s">
        <v>2</v>
      </c>
      <c r="AD158" s="82"/>
      <c r="AE158" s="82"/>
      <c r="AF158" s="83"/>
      <c r="AG158" s="79" t="s">
        <v>14</v>
      </c>
      <c r="AH158" s="80"/>
      <c r="AI158" s="19"/>
      <c r="AJ158" s="3"/>
    </row>
    <row r="159" spans="1:35" ht="26.25">
      <c r="A159" s="10"/>
      <c r="B159" s="15" t="s">
        <v>17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24">
        <f>SUM(C159:AA159)</f>
        <v>0</v>
      </c>
      <c r="AC159" s="29" t="s">
        <v>3</v>
      </c>
      <c r="AD159" s="29" t="s">
        <v>4</v>
      </c>
      <c r="AE159" s="29" t="s">
        <v>5</v>
      </c>
      <c r="AF159" s="29" t="s">
        <v>6</v>
      </c>
      <c r="AG159" s="8" t="s">
        <v>15</v>
      </c>
      <c r="AH159" s="18" t="s">
        <v>16</v>
      </c>
      <c r="AI159" s="20"/>
    </row>
    <row r="160" spans="1:35" ht="12.75">
      <c r="A160" s="16" t="s">
        <v>7</v>
      </c>
      <c r="B160" s="17" t="s">
        <v>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5"/>
      <c r="AC160" s="31"/>
      <c r="AD160" s="31"/>
      <c r="AE160" s="31"/>
      <c r="AF160" s="32"/>
      <c r="AG160" s="13"/>
      <c r="AH160" s="12"/>
      <c r="AI160" s="20"/>
    </row>
    <row r="161" spans="1:35" ht="13.5">
      <c r="A161" s="11">
        <v>1</v>
      </c>
      <c r="B161" s="7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6">
        <f aca="true" t="shared" si="24" ref="AB161:AB185">IF(AI161&lt;&gt;0,SUM(C161:AA161),"")</f>
      </c>
      <c r="AC161" s="30">
        <f aca="true" t="shared" si="25" ref="AC161:AC185">SUM(COUNTIF(C161,C$159),COUNTIF(D161,D$159),COUNTIF(E161,E$159),COUNTIF(F161,F$159),COUNTIF(G161,G$159),COUNTIF(H161,H$159),COUNTIF(I161,I$159),COUNTIF(J161,J$159),COUNTIF(K161,K$159),COUNTIF(L161,L$159),COUNTIF(M161,M$159),COUNTIF(N161,N$159),COUNTIF(O161,O$159),COUNTIF(P161,P$159),COUNTIF(Q161,Q$159),COUNTIF(R161,R$159),COUNTIF(S161,S$159),COUNTIF(T161,T$159),COUNTIF(U161,U$159),COUNTIF(V161,V$159),COUNTIF(W161,W$159),COUNTIF(X161,X$159),COUNTIF(Y161,Y$159),COUNTIF(Z161,Z$159),COUNTIF(AA161,AA$159))</f>
        <v>0</v>
      </c>
      <c r="AD161" s="30">
        <f aca="true" t="shared" si="26" ref="AD161:AD185">COUNTA(C161:AA161)-AC161-AE161-AF161</f>
        <v>0</v>
      </c>
      <c r="AE161" s="30">
        <f aca="true" t="shared" si="27" ref="AE161:AE185">COUNTIF(C161:AA161,"0")</f>
        <v>0</v>
      </c>
      <c r="AF161" s="30">
        <f aca="true" t="shared" si="28" ref="AF161:AF185">COUNTIF(C161:AA161,"X")</f>
        <v>0</v>
      </c>
      <c r="AG161" s="21">
        <f aca="true" t="shared" si="29" ref="AG161:AG185">IF(AB161&lt;&gt;"",ROUND((AB161*100)/AB$159,0),"")</f>
      </c>
      <c r="AH161" s="14">
        <f aca="true" t="shared" si="30" ref="AH161:AH185">IF(AG161&lt;&gt;"",IF(AG161&gt;89,"Excelente",IF(AG161&gt;74,"Sat. Bem",IF(AG161&gt;55,"Satisfaz",IF(AG161&gt;49,"Sat. Pouco",IF(AG161&gt;20,"Não Sat.",IF(AG161&gt;=0,"M. Fraco","")))))),"")</f>
      </c>
      <c r="AI161" s="20">
        <f aca="true" t="shared" si="31" ref="AI161:AI185">COUNTA(C161:AA161)</f>
        <v>0</v>
      </c>
    </row>
    <row r="162" spans="1:35" ht="13.5">
      <c r="A162" s="11">
        <v>2</v>
      </c>
      <c r="B162" s="7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t="shared" si="24"/>
      </c>
      <c r="AC162" s="30">
        <f t="shared" si="25"/>
        <v>0</v>
      </c>
      <c r="AD162" s="30">
        <f t="shared" si="26"/>
        <v>0</v>
      </c>
      <c r="AE162" s="30">
        <f t="shared" si="27"/>
        <v>0</v>
      </c>
      <c r="AF162" s="30">
        <f t="shared" si="28"/>
        <v>0</v>
      </c>
      <c r="AG162" s="21">
        <f t="shared" si="29"/>
      </c>
      <c r="AH162" s="14">
        <f t="shared" si="30"/>
      </c>
      <c r="AI162" s="20">
        <f t="shared" si="31"/>
        <v>0</v>
      </c>
    </row>
    <row r="163" spans="1:35" ht="13.5">
      <c r="A163" s="11">
        <v>3</v>
      </c>
      <c r="B163" s="72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t="shared" si="29"/>
      </c>
      <c r="AH163" s="14">
        <f t="shared" si="30"/>
      </c>
      <c r="AI163" s="20">
        <f t="shared" si="31"/>
        <v>0</v>
      </c>
    </row>
    <row r="164" spans="1:35" ht="13.5">
      <c r="A164" s="11">
        <v>4</v>
      </c>
      <c r="B164" s="7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29"/>
      </c>
      <c r="AH164" s="14">
        <f t="shared" si="30"/>
      </c>
      <c r="AI164" s="20">
        <f t="shared" si="31"/>
        <v>0</v>
      </c>
    </row>
    <row r="165" spans="1:35" ht="13.5">
      <c r="A165" s="11">
        <v>5</v>
      </c>
      <c r="B165" s="7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29"/>
      </c>
      <c r="AH165" s="14">
        <f t="shared" si="30"/>
      </c>
      <c r="AI165" s="20">
        <f t="shared" si="31"/>
        <v>0</v>
      </c>
    </row>
    <row r="166" spans="1:35" ht="13.5">
      <c r="A166" s="11">
        <v>6</v>
      </c>
      <c r="B166" s="7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29"/>
      </c>
      <c r="AH166" s="14">
        <f t="shared" si="30"/>
      </c>
      <c r="AI166" s="20">
        <f t="shared" si="31"/>
        <v>0</v>
      </c>
    </row>
    <row r="167" spans="1:35" ht="13.5">
      <c r="A167" s="11">
        <v>7</v>
      </c>
      <c r="B167" s="7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29"/>
      </c>
      <c r="AH167" s="14">
        <f t="shared" si="30"/>
      </c>
      <c r="AI167" s="20">
        <f t="shared" si="31"/>
        <v>0</v>
      </c>
    </row>
    <row r="168" spans="1:35" ht="13.5">
      <c r="A168" s="11">
        <v>8</v>
      </c>
      <c r="B168" s="7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29"/>
      </c>
      <c r="AH168" s="14">
        <f t="shared" si="30"/>
      </c>
      <c r="AI168" s="20">
        <f t="shared" si="31"/>
        <v>0</v>
      </c>
    </row>
    <row r="169" spans="1:35" ht="13.5">
      <c r="A169" s="11">
        <v>9</v>
      </c>
      <c r="B169" s="7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29"/>
      </c>
      <c r="AH169" s="14">
        <f t="shared" si="30"/>
      </c>
      <c r="AI169" s="20">
        <f t="shared" si="31"/>
        <v>0</v>
      </c>
    </row>
    <row r="170" spans="1:35" ht="13.5">
      <c r="A170" s="11">
        <v>10</v>
      </c>
      <c r="B170" s="7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29"/>
      </c>
      <c r="AH170" s="14">
        <f t="shared" si="30"/>
      </c>
      <c r="AI170" s="20">
        <f t="shared" si="31"/>
        <v>0</v>
      </c>
    </row>
    <row r="171" spans="1:35" ht="13.5">
      <c r="A171" s="11">
        <v>11</v>
      </c>
      <c r="B171" s="7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29"/>
      </c>
      <c r="AH171" s="14">
        <f t="shared" si="30"/>
      </c>
      <c r="AI171" s="20">
        <f t="shared" si="31"/>
        <v>0</v>
      </c>
    </row>
    <row r="172" spans="1:35" ht="13.5">
      <c r="A172" s="11">
        <v>12</v>
      </c>
      <c r="B172" s="7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29"/>
      </c>
      <c r="AH172" s="14">
        <f t="shared" si="30"/>
      </c>
      <c r="AI172" s="20">
        <f t="shared" si="31"/>
        <v>0</v>
      </c>
    </row>
    <row r="173" spans="1:35" ht="13.5">
      <c r="A173" s="11">
        <v>13</v>
      </c>
      <c r="B173" s="7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29"/>
      </c>
      <c r="AH173" s="14">
        <f t="shared" si="30"/>
      </c>
      <c r="AI173" s="20">
        <f t="shared" si="31"/>
        <v>0</v>
      </c>
    </row>
    <row r="174" spans="1:35" ht="13.5">
      <c r="A174" s="11">
        <v>14</v>
      </c>
      <c r="B174" s="7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29"/>
      </c>
      <c r="AH174" s="14">
        <f t="shared" si="30"/>
      </c>
      <c r="AI174" s="20">
        <f t="shared" si="31"/>
        <v>0</v>
      </c>
    </row>
    <row r="175" spans="1:35" ht="13.5">
      <c r="A175" s="11">
        <v>15</v>
      </c>
      <c r="B175" s="7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29"/>
      </c>
      <c r="AH175" s="14">
        <f t="shared" si="30"/>
      </c>
      <c r="AI175" s="20">
        <f t="shared" si="31"/>
        <v>0</v>
      </c>
    </row>
    <row r="176" spans="1:35" ht="13.5">
      <c r="A176" s="11">
        <v>16</v>
      </c>
      <c r="B176" s="7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29"/>
      </c>
      <c r="AH176" s="14">
        <f t="shared" si="30"/>
      </c>
      <c r="AI176" s="20">
        <f t="shared" si="31"/>
        <v>0</v>
      </c>
    </row>
    <row r="177" spans="1:35" ht="13.5">
      <c r="A177" s="11">
        <v>17</v>
      </c>
      <c r="B177" s="7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29"/>
      </c>
      <c r="AH177" s="14">
        <f t="shared" si="30"/>
      </c>
      <c r="AI177" s="20">
        <f t="shared" si="31"/>
        <v>0</v>
      </c>
    </row>
    <row r="178" spans="1:35" ht="13.5">
      <c r="A178" s="11">
        <v>18</v>
      </c>
      <c r="B178" s="72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6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29"/>
      </c>
      <c r="AH178" s="14">
        <f t="shared" si="30"/>
      </c>
      <c r="AI178" s="20">
        <f t="shared" si="31"/>
        <v>0</v>
      </c>
    </row>
    <row r="179" spans="1:35" ht="13.5">
      <c r="A179" s="11">
        <v>19</v>
      </c>
      <c r="B179" s="7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7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29"/>
      </c>
      <c r="AH179" s="14">
        <f t="shared" si="30"/>
      </c>
      <c r="AI179" s="20">
        <f t="shared" si="31"/>
        <v>0</v>
      </c>
    </row>
    <row r="180" spans="1:35" ht="13.5">
      <c r="A180" s="11">
        <v>20</v>
      </c>
      <c r="B180" s="7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29"/>
      </c>
      <c r="AH180" s="14">
        <f t="shared" si="30"/>
      </c>
      <c r="AI180" s="20">
        <f t="shared" si="31"/>
        <v>0</v>
      </c>
    </row>
    <row r="181" spans="1:35" ht="13.5">
      <c r="A181" s="11">
        <v>21</v>
      </c>
      <c r="B181" s="7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29"/>
      </c>
      <c r="AH181" s="14">
        <f t="shared" si="30"/>
      </c>
      <c r="AI181" s="20">
        <f t="shared" si="31"/>
        <v>0</v>
      </c>
    </row>
    <row r="182" spans="1:35" ht="13.5">
      <c r="A182" s="11">
        <v>22</v>
      </c>
      <c r="B182" s="7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29"/>
      </c>
      <c r="AH182" s="14">
        <f t="shared" si="30"/>
      </c>
      <c r="AI182" s="20">
        <f t="shared" si="31"/>
        <v>0</v>
      </c>
    </row>
    <row r="183" spans="1:35" ht="13.5">
      <c r="A183" s="11">
        <v>23</v>
      </c>
      <c r="B183" s="7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29"/>
      </c>
      <c r="AH183" s="14">
        <f t="shared" si="30"/>
      </c>
      <c r="AI183" s="20">
        <f t="shared" si="31"/>
        <v>0</v>
      </c>
    </row>
    <row r="184" spans="1:35" ht="13.5">
      <c r="A184" s="11">
        <v>24</v>
      </c>
      <c r="B184" s="7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29"/>
      </c>
      <c r="AH184" s="14">
        <f t="shared" si="30"/>
      </c>
      <c r="AI184" s="20">
        <f t="shared" si="31"/>
        <v>0</v>
      </c>
    </row>
    <row r="185" spans="1:35" ht="13.5">
      <c r="A185" s="11">
        <v>25</v>
      </c>
      <c r="B185" s="7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29"/>
      </c>
      <c r="AH185" s="14">
        <f t="shared" si="30"/>
      </c>
      <c r="AI185" s="20">
        <f t="shared" si="31"/>
        <v>0</v>
      </c>
    </row>
    <row r="186" spans="1:35" ht="13.5">
      <c r="A186" s="84" t="s">
        <v>9</v>
      </c>
      <c r="B186" s="33" t="s">
        <v>10</v>
      </c>
      <c r="C186" s="34">
        <f aca="true" t="shared" si="32" ref="C186:AA186">COUNTIF(C161:C185,C159)</f>
        <v>0</v>
      </c>
      <c r="D186" s="34">
        <f t="shared" si="32"/>
        <v>0</v>
      </c>
      <c r="E186" s="34">
        <f t="shared" si="32"/>
        <v>0</v>
      </c>
      <c r="F186" s="34">
        <f t="shared" si="32"/>
        <v>0</v>
      </c>
      <c r="G186" s="34">
        <f t="shared" si="32"/>
        <v>0</v>
      </c>
      <c r="H186" s="34">
        <f t="shared" si="32"/>
        <v>0</v>
      </c>
      <c r="I186" s="34">
        <f t="shared" si="32"/>
        <v>0</v>
      </c>
      <c r="J186" s="34">
        <f t="shared" si="32"/>
        <v>0</v>
      </c>
      <c r="K186" s="34">
        <f t="shared" si="32"/>
        <v>0</v>
      </c>
      <c r="L186" s="34">
        <f t="shared" si="32"/>
        <v>0</v>
      </c>
      <c r="M186" s="34">
        <f t="shared" si="32"/>
        <v>0</v>
      </c>
      <c r="N186" s="34">
        <f t="shared" si="32"/>
        <v>0</v>
      </c>
      <c r="O186" s="34">
        <f t="shared" si="32"/>
        <v>0</v>
      </c>
      <c r="P186" s="34">
        <f t="shared" si="32"/>
        <v>0</v>
      </c>
      <c r="Q186" s="34">
        <f t="shared" si="32"/>
        <v>0</v>
      </c>
      <c r="R186" s="34">
        <f t="shared" si="32"/>
        <v>0</v>
      </c>
      <c r="S186" s="34">
        <f t="shared" si="32"/>
        <v>0</v>
      </c>
      <c r="T186" s="34">
        <f t="shared" si="32"/>
        <v>0</v>
      </c>
      <c r="U186" s="34">
        <f t="shared" si="32"/>
        <v>0</v>
      </c>
      <c r="V186" s="34">
        <f t="shared" si="32"/>
        <v>0</v>
      </c>
      <c r="W186" s="34">
        <f t="shared" si="32"/>
        <v>0</v>
      </c>
      <c r="X186" s="34">
        <f t="shared" si="32"/>
        <v>0</v>
      </c>
      <c r="Y186" s="34">
        <f t="shared" si="32"/>
        <v>0</v>
      </c>
      <c r="Z186" s="34">
        <f t="shared" si="32"/>
        <v>0</v>
      </c>
      <c r="AA186" s="34">
        <f t="shared" si="32"/>
        <v>0</v>
      </c>
      <c r="AB186" s="35"/>
      <c r="AC186" s="35"/>
      <c r="AD186" s="35"/>
      <c r="AE186" s="35"/>
      <c r="AF186" s="35"/>
      <c r="AG186" s="36"/>
      <c r="AH186" s="37"/>
      <c r="AI186" s="20"/>
    </row>
    <row r="187" spans="1:35" ht="13.5">
      <c r="A187" s="84"/>
      <c r="B187" s="38" t="s">
        <v>11</v>
      </c>
      <c r="C187" s="22">
        <f aca="true" t="shared" si="33" ref="C187:AA187">COUNTIF(C161:C185,"&gt;0")-COUNTIF(C161:C185,C159)</f>
        <v>0</v>
      </c>
      <c r="D187" s="22">
        <f t="shared" si="33"/>
        <v>0</v>
      </c>
      <c r="E187" s="22">
        <f t="shared" si="33"/>
        <v>0</v>
      </c>
      <c r="F187" s="22">
        <f t="shared" si="33"/>
        <v>0</v>
      </c>
      <c r="G187" s="22">
        <f t="shared" si="33"/>
        <v>0</v>
      </c>
      <c r="H187" s="22">
        <f t="shared" si="33"/>
        <v>0</v>
      </c>
      <c r="I187" s="22">
        <f t="shared" si="33"/>
        <v>0</v>
      </c>
      <c r="J187" s="22">
        <f t="shared" si="33"/>
        <v>0</v>
      </c>
      <c r="K187" s="22">
        <f t="shared" si="33"/>
        <v>0</v>
      </c>
      <c r="L187" s="22">
        <f t="shared" si="33"/>
        <v>0</v>
      </c>
      <c r="M187" s="22">
        <f t="shared" si="33"/>
        <v>0</v>
      </c>
      <c r="N187" s="22">
        <f t="shared" si="33"/>
        <v>0</v>
      </c>
      <c r="O187" s="22">
        <f t="shared" si="33"/>
        <v>0</v>
      </c>
      <c r="P187" s="22">
        <f t="shared" si="33"/>
        <v>0</v>
      </c>
      <c r="Q187" s="22">
        <f t="shared" si="33"/>
        <v>0</v>
      </c>
      <c r="R187" s="22">
        <f t="shared" si="33"/>
        <v>0</v>
      </c>
      <c r="S187" s="22">
        <f t="shared" si="33"/>
        <v>0</v>
      </c>
      <c r="T187" s="22">
        <f t="shared" si="33"/>
        <v>0</v>
      </c>
      <c r="U187" s="22">
        <f t="shared" si="33"/>
        <v>0</v>
      </c>
      <c r="V187" s="22">
        <f t="shared" si="33"/>
        <v>0</v>
      </c>
      <c r="W187" s="22">
        <f t="shared" si="33"/>
        <v>0</v>
      </c>
      <c r="X187" s="22">
        <f t="shared" si="33"/>
        <v>0</v>
      </c>
      <c r="Y187" s="22">
        <f t="shared" si="33"/>
        <v>0</v>
      </c>
      <c r="Z187" s="22">
        <f t="shared" si="33"/>
        <v>0</v>
      </c>
      <c r="AA187" s="22">
        <f t="shared" si="33"/>
        <v>0</v>
      </c>
      <c r="AB187" s="30"/>
      <c r="AC187" s="30"/>
      <c r="AD187" s="30"/>
      <c r="AE187" s="30"/>
      <c r="AF187" s="30"/>
      <c r="AG187" s="39"/>
      <c r="AH187" s="40"/>
      <c r="AI187" s="20"/>
    </row>
    <row r="188" spans="1:35" ht="13.5">
      <c r="A188" s="84"/>
      <c r="B188" s="38" t="s">
        <v>12</v>
      </c>
      <c r="C188" s="22">
        <f aca="true" t="shared" si="34" ref="C188:AA188">COUNTIF(C161:C185,"0")</f>
        <v>0</v>
      </c>
      <c r="D188" s="22">
        <f t="shared" si="34"/>
        <v>0</v>
      </c>
      <c r="E188" s="22">
        <f t="shared" si="34"/>
        <v>0</v>
      </c>
      <c r="F188" s="22">
        <f t="shared" si="34"/>
        <v>0</v>
      </c>
      <c r="G188" s="22">
        <f t="shared" si="34"/>
        <v>0</v>
      </c>
      <c r="H188" s="22">
        <f t="shared" si="34"/>
        <v>0</v>
      </c>
      <c r="I188" s="22">
        <f t="shared" si="34"/>
        <v>0</v>
      </c>
      <c r="J188" s="22">
        <f t="shared" si="34"/>
        <v>0</v>
      </c>
      <c r="K188" s="22">
        <f t="shared" si="34"/>
        <v>0</v>
      </c>
      <c r="L188" s="22">
        <f t="shared" si="34"/>
        <v>0</v>
      </c>
      <c r="M188" s="22">
        <f t="shared" si="34"/>
        <v>0</v>
      </c>
      <c r="N188" s="22">
        <f t="shared" si="34"/>
        <v>0</v>
      </c>
      <c r="O188" s="22">
        <f t="shared" si="34"/>
        <v>0</v>
      </c>
      <c r="P188" s="22">
        <f t="shared" si="34"/>
        <v>0</v>
      </c>
      <c r="Q188" s="22">
        <f t="shared" si="34"/>
        <v>0</v>
      </c>
      <c r="R188" s="22">
        <f t="shared" si="34"/>
        <v>0</v>
      </c>
      <c r="S188" s="22">
        <f t="shared" si="34"/>
        <v>0</v>
      </c>
      <c r="T188" s="22">
        <f t="shared" si="34"/>
        <v>0</v>
      </c>
      <c r="U188" s="22">
        <f t="shared" si="34"/>
        <v>0</v>
      </c>
      <c r="V188" s="22">
        <f t="shared" si="34"/>
        <v>0</v>
      </c>
      <c r="W188" s="22">
        <f t="shared" si="34"/>
        <v>0</v>
      </c>
      <c r="X188" s="22">
        <f t="shared" si="34"/>
        <v>0</v>
      </c>
      <c r="Y188" s="22">
        <f t="shared" si="34"/>
        <v>0</v>
      </c>
      <c r="Z188" s="22">
        <f t="shared" si="34"/>
        <v>0</v>
      </c>
      <c r="AA188" s="22">
        <f t="shared" si="34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4.25" thickBot="1">
      <c r="A189" s="85"/>
      <c r="B189" s="41" t="s">
        <v>13</v>
      </c>
      <c r="C189" s="42">
        <f aca="true" t="shared" si="35" ref="C189:AA189">COUNTIF(C161:C185,"x")</f>
        <v>0</v>
      </c>
      <c r="D189" s="42">
        <f t="shared" si="35"/>
        <v>0</v>
      </c>
      <c r="E189" s="42">
        <f t="shared" si="35"/>
        <v>0</v>
      </c>
      <c r="F189" s="42">
        <f t="shared" si="35"/>
        <v>0</v>
      </c>
      <c r="G189" s="42">
        <f t="shared" si="35"/>
        <v>0</v>
      </c>
      <c r="H189" s="42">
        <f t="shared" si="35"/>
        <v>0</v>
      </c>
      <c r="I189" s="42">
        <f t="shared" si="35"/>
        <v>0</v>
      </c>
      <c r="J189" s="42">
        <f t="shared" si="35"/>
        <v>0</v>
      </c>
      <c r="K189" s="42">
        <f t="shared" si="35"/>
        <v>0</v>
      </c>
      <c r="L189" s="42">
        <f t="shared" si="35"/>
        <v>0</v>
      </c>
      <c r="M189" s="42">
        <f t="shared" si="35"/>
        <v>0</v>
      </c>
      <c r="N189" s="42">
        <f t="shared" si="35"/>
        <v>0</v>
      </c>
      <c r="O189" s="42">
        <f t="shared" si="35"/>
        <v>0</v>
      </c>
      <c r="P189" s="42">
        <f t="shared" si="35"/>
        <v>0</v>
      </c>
      <c r="Q189" s="42">
        <f t="shared" si="35"/>
        <v>0</v>
      </c>
      <c r="R189" s="42">
        <f t="shared" si="35"/>
        <v>0</v>
      </c>
      <c r="S189" s="42">
        <f t="shared" si="35"/>
        <v>0</v>
      </c>
      <c r="T189" s="42">
        <f t="shared" si="35"/>
        <v>0</v>
      </c>
      <c r="U189" s="42">
        <f t="shared" si="35"/>
        <v>0</v>
      </c>
      <c r="V189" s="42">
        <f t="shared" si="35"/>
        <v>0</v>
      </c>
      <c r="W189" s="42">
        <f t="shared" si="35"/>
        <v>0</v>
      </c>
      <c r="X189" s="42">
        <f t="shared" si="35"/>
        <v>0</v>
      </c>
      <c r="Y189" s="42">
        <f t="shared" si="35"/>
        <v>0</v>
      </c>
      <c r="Z189" s="42">
        <f t="shared" si="35"/>
        <v>0</v>
      </c>
      <c r="AA189" s="42">
        <f t="shared" si="35"/>
        <v>0</v>
      </c>
      <c r="AB189" s="43"/>
      <c r="AC189" s="43"/>
      <c r="AD189" s="43"/>
      <c r="AE189" s="43"/>
      <c r="AF189" s="43"/>
      <c r="AG189" s="44"/>
      <c r="AH189" s="45"/>
      <c r="AI189" s="20"/>
    </row>
    <row r="190" ht="13.5" thickTop="1"/>
    <row r="192" spans="1:36" ht="18">
      <c r="A192" s="86" t="str">
        <f>P155</f>
        <v>Teste de Matemática                5 º Ano             Turma A             Data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71"/>
      <c r="AJ192" s="71"/>
    </row>
    <row r="194" spans="1:34" ht="18">
      <c r="A194" s="77" t="s">
        <v>18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7" spans="2:5" ht="12.75">
      <c r="B197" s="57"/>
      <c r="C197" s="58"/>
      <c r="D197" s="58"/>
      <c r="E197" s="59"/>
    </row>
    <row r="198" spans="2:5" ht="12.75">
      <c r="B198" s="75" t="s">
        <v>20</v>
      </c>
      <c r="C198" s="76"/>
      <c r="D198" s="52"/>
      <c r="E198" s="54">
        <f>COUNTA(B161:B185)</f>
        <v>0</v>
      </c>
    </row>
    <row r="199" spans="2:5" ht="12.75">
      <c r="B199" s="55"/>
      <c r="C199" s="51"/>
      <c r="D199" s="51"/>
      <c r="E199" s="56"/>
    </row>
    <row r="200" spans="2:5" ht="12.75">
      <c r="B200" s="53" t="s">
        <v>19</v>
      </c>
      <c r="C200" s="52"/>
      <c r="D200" s="52"/>
      <c r="E200" s="54">
        <f>25-COUNTIF(AB161:AB185,"")</f>
        <v>0</v>
      </c>
    </row>
    <row r="201" spans="2:5" ht="12.75">
      <c r="B201" s="55"/>
      <c r="C201" s="51"/>
      <c r="D201" s="51"/>
      <c r="E201" s="56"/>
    </row>
    <row r="202" spans="2:5" ht="12.75">
      <c r="B202" s="53" t="s">
        <v>21</v>
      </c>
      <c r="C202" s="52" t="s">
        <v>15</v>
      </c>
      <c r="D202" s="52"/>
      <c r="E202" s="54" t="e">
        <f>AVERAGE(AG161:AG185)</f>
        <v>#DIV/0!</v>
      </c>
    </row>
    <row r="203" spans="2:5" ht="12.75">
      <c r="B203" s="55"/>
      <c r="C203" s="51"/>
      <c r="D203" s="51"/>
      <c r="E203" s="56"/>
    </row>
    <row r="204" spans="2:5" ht="12.75">
      <c r="B204" s="53" t="s">
        <v>22</v>
      </c>
      <c r="C204" s="52" t="s">
        <v>15</v>
      </c>
      <c r="D204" s="52"/>
      <c r="E204" s="54" t="e">
        <f>MODE(AG161:AG185)</f>
        <v>#N/A</v>
      </c>
    </row>
    <row r="205" spans="2:5" ht="12.75">
      <c r="B205" s="55"/>
      <c r="C205" s="51"/>
      <c r="D205" s="51"/>
      <c r="E205" s="56"/>
    </row>
    <row r="206" spans="2:5" ht="12.75">
      <c r="B206" s="53" t="s">
        <v>23</v>
      </c>
      <c r="C206" s="52" t="s">
        <v>15</v>
      </c>
      <c r="D206" s="52"/>
      <c r="E206" s="54">
        <f>MAX(AG161:AG185)</f>
        <v>0</v>
      </c>
    </row>
    <row r="207" spans="2:5" ht="12.75">
      <c r="B207" s="55"/>
      <c r="C207" s="51"/>
      <c r="D207" s="51"/>
      <c r="E207" s="56"/>
    </row>
    <row r="208" spans="2:5" ht="12.75">
      <c r="B208" s="53" t="s">
        <v>24</v>
      </c>
      <c r="C208" s="52" t="s">
        <v>15</v>
      </c>
      <c r="D208" s="52"/>
      <c r="E208" s="54">
        <f>MIN(AG161:AG185)</f>
        <v>0</v>
      </c>
    </row>
    <row r="209" spans="2:5" ht="12.75">
      <c r="B209" s="55"/>
      <c r="C209" s="51"/>
      <c r="D209" s="51"/>
      <c r="E209" s="56"/>
    </row>
    <row r="210" spans="2:5" ht="12.75">
      <c r="B210" s="53" t="s">
        <v>25</v>
      </c>
      <c r="C210" s="52"/>
      <c r="D210" s="52"/>
      <c r="E210" s="54">
        <f>COUNTIF(AG161:AG185,"&gt;=50")</f>
        <v>0</v>
      </c>
    </row>
    <row r="211" spans="2:5" ht="12.75">
      <c r="B211" s="55"/>
      <c r="C211" s="51"/>
      <c r="D211" s="51"/>
      <c r="E211" s="56"/>
    </row>
    <row r="212" spans="2:5" ht="12.75">
      <c r="B212" s="53" t="s">
        <v>26</v>
      </c>
      <c r="C212" s="52"/>
      <c r="D212" s="52"/>
      <c r="E212" s="54">
        <f>COUNTIF(AG161:AG185,"&lt;50")</f>
        <v>0</v>
      </c>
    </row>
    <row r="213" spans="2:5" ht="12.75">
      <c r="B213" s="55"/>
      <c r="C213" s="51"/>
      <c r="D213" s="51"/>
      <c r="E213" s="56"/>
    </row>
    <row r="214" spans="2:5" ht="12.75">
      <c r="B214" s="53" t="s">
        <v>33</v>
      </c>
      <c r="C214" s="69">
        <f>COUNTIF(AH161:AH185,"Excelente")</f>
        <v>0</v>
      </c>
      <c r="D214" s="67" t="e">
        <f>ROUND((C214/E200*100),1)</f>
        <v>#DIV/0!</v>
      </c>
      <c r="E214" s="65" t="s">
        <v>15</v>
      </c>
    </row>
    <row r="215" spans="2:5" ht="12.75">
      <c r="B215" s="55"/>
      <c r="C215" s="70"/>
      <c r="D215" s="68"/>
      <c r="E215" s="66"/>
    </row>
    <row r="216" spans="2:5" ht="12.75">
      <c r="B216" s="53" t="s">
        <v>32</v>
      </c>
      <c r="C216" s="69">
        <f>COUNTIF(AH161:AH185,"Sat. Bem")</f>
        <v>0</v>
      </c>
      <c r="D216" s="67" t="e">
        <f>ROUND((C216/E200*100),1)</f>
        <v>#DIV/0!</v>
      </c>
      <c r="E216" s="65" t="s">
        <v>15</v>
      </c>
    </row>
    <row r="217" spans="2:5" ht="12.75">
      <c r="B217" s="55"/>
      <c r="C217" s="70"/>
      <c r="D217" s="68"/>
      <c r="E217" s="66"/>
    </row>
    <row r="218" spans="2:5" ht="12.75">
      <c r="B218" s="53" t="s">
        <v>31</v>
      </c>
      <c r="C218" s="69">
        <f>COUNTIF(AH161:AH185,"Satisfaz")</f>
        <v>0</v>
      </c>
      <c r="D218" s="67" t="e">
        <f>ROUND((C218/E200*100),1)</f>
        <v>#DIV/0!</v>
      </c>
      <c r="E218" s="65" t="s">
        <v>15</v>
      </c>
    </row>
    <row r="219" spans="2:5" ht="12.75">
      <c r="B219" s="55"/>
      <c r="C219" s="70"/>
      <c r="D219" s="68"/>
      <c r="E219" s="66"/>
    </row>
    <row r="220" spans="2:5" ht="12.75">
      <c r="B220" s="53" t="s">
        <v>30</v>
      </c>
      <c r="C220" s="69">
        <f>COUNTIF(AH161:AH185,"Sat. Pouco")</f>
        <v>0</v>
      </c>
      <c r="D220" s="67" t="e">
        <f>ROUND((C220/E200*100),1)</f>
        <v>#DIV/0!</v>
      </c>
      <c r="E220" s="65" t="s">
        <v>15</v>
      </c>
    </row>
    <row r="221" spans="2:5" ht="12.75">
      <c r="B221" s="55"/>
      <c r="C221" s="70"/>
      <c r="D221" s="68"/>
      <c r="E221" s="66"/>
    </row>
    <row r="222" spans="2:5" ht="12.75">
      <c r="B222" s="53" t="s">
        <v>29</v>
      </c>
      <c r="C222" s="69">
        <f>COUNTIF(AH161:AH185,"Não Sat.")</f>
        <v>0</v>
      </c>
      <c r="D222" s="67" t="e">
        <f>ROUND((C222/E200*100),1)</f>
        <v>#DIV/0!</v>
      </c>
      <c r="E222" s="65" t="s">
        <v>15</v>
      </c>
    </row>
    <row r="223" spans="2:5" ht="12.75">
      <c r="B223" s="55"/>
      <c r="C223" s="70"/>
      <c r="D223" s="68"/>
      <c r="E223" s="66"/>
    </row>
    <row r="224" spans="2:5" ht="12.75">
      <c r="B224" s="53" t="s">
        <v>28</v>
      </c>
      <c r="C224" s="69">
        <f>COUNTIF(AH161:AH185,"M. Fraco")</f>
        <v>0</v>
      </c>
      <c r="D224" s="67" t="e">
        <f>ROUND((C224/E200*100),1)</f>
        <v>#DIV/0!</v>
      </c>
      <c r="E224" s="65" t="s">
        <v>15</v>
      </c>
    </row>
    <row r="225" spans="2:5" ht="12.75">
      <c r="B225" s="61"/>
      <c r="C225" s="46"/>
      <c r="D225" s="46"/>
      <c r="E225" s="62"/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3"/>
      <c r="C228" s="47"/>
      <c r="D228" s="47"/>
      <c r="E228" s="64"/>
    </row>
    <row r="232" spans="1:36" ht="15.75">
      <c r="A232" s="60"/>
      <c r="B232" s="60"/>
      <c r="C232" s="74" t="s">
        <v>27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60"/>
      <c r="O232" s="60"/>
      <c r="P232" s="60" t="s">
        <v>34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1"/>
      <c r="AJ232" s="1"/>
    </row>
    <row r="234" ht="13.5" thickBot="1"/>
    <row r="235" spans="1:36" ht="13.5" thickTop="1">
      <c r="A235" s="9"/>
      <c r="B235" s="27" t="s">
        <v>0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3" t="s">
        <v>1</v>
      </c>
      <c r="AC235" s="81" t="s">
        <v>2</v>
      </c>
      <c r="AD235" s="82"/>
      <c r="AE235" s="82"/>
      <c r="AF235" s="83"/>
      <c r="AG235" s="79" t="s">
        <v>14</v>
      </c>
      <c r="AH235" s="80"/>
      <c r="AI235" s="19"/>
      <c r="AJ235" s="3"/>
    </row>
    <row r="236" spans="1:35" ht="26.25">
      <c r="A236" s="10"/>
      <c r="B236" s="15" t="s">
        <v>17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24">
        <f>SUM(C236:AA236)</f>
        <v>0</v>
      </c>
      <c r="AC236" s="29" t="s">
        <v>3</v>
      </c>
      <c r="AD236" s="29" t="s">
        <v>4</v>
      </c>
      <c r="AE236" s="29" t="s">
        <v>5</v>
      </c>
      <c r="AF236" s="29" t="s">
        <v>6</v>
      </c>
      <c r="AG236" s="8" t="s">
        <v>15</v>
      </c>
      <c r="AH236" s="18" t="s">
        <v>16</v>
      </c>
      <c r="AI236" s="20"/>
    </row>
    <row r="237" spans="1:35" ht="12.75">
      <c r="A237" s="16" t="s">
        <v>7</v>
      </c>
      <c r="B237" s="17" t="s">
        <v>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5"/>
      <c r="AC237" s="31"/>
      <c r="AD237" s="31"/>
      <c r="AE237" s="31"/>
      <c r="AF237" s="32"/>
      <c r="AG237" s="13"/>
      <c r="AH237" s="12"/>
      <c r="AI237" s="20"/>
    </row>
    <row r="238" spans="1:35" ht="13.5">
      <c r="A238" s="11">
        <v>1</v>
      </c>
      <c r="B238" s="7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6">
        <f aca="true" t="shared" si="36" ref="AB238:AB262">IF(AI238&lt;&gt;0,SUM(C238:AA238),"")</f>
      </c>
      <c r="AC238" s="30">
        <f aca="true" t="shared" si="37" ref="AC238:AC262">SUM(COUNTIF(C238,C$236),COUNTIF(D238,D$236),COUNTIF(E238,E$236),COUNTIF(F238,F$236),COUNTIF(G238,G$236),COUNTIF(H238,H$236),COUNTIF(I238,I$236),COUNTIF(J238,J$236),COUNTIF(K238,K$236),COUNTIF(L238,L$236),COUNTIF(M238,M$236),COUNTIF(N238,N$236),COUNTIF(O238,O$236),COUNTIF(P238,P$236),COUNTIF(Q238,Q$236),COUNTIF(R238,R$236),COUNTIF(S238,S$236),COUNTIF(T238,T$236),COUNTIF(U238,U$236),COUNTIF(V238,V$236),COUNTIF(W238,W$236),COUNTIF(X238,X$236),COUNTIF(Y238,Y$236),COUNTIF(Z238,Z$236),COUNTIF(AA238,AA$236))</f>
        <v>0</v>
      </c>
      <c r="AD238" s="30">
        <f aca="true" t="shared" si="38" ref="AD238:AD262">COUNTA(C238:AA238)-AC238-AE238-AF238</f>
        <v>0</v>
      </c>
      <c r="AE238" s="30">
        <f aca="true" t="shared" si="39" ref="AE238:AE262">COUNTIF(C238:AA238,"0")</f>
        <v>0</v>
      </c>
      <c r="AF238" s="30">
        <f aca="true" t="shared" si="40" ref="AF238:AF262">COUNTIF(C238:AA238,"X")</f>
        <v>0</v>
      </c>
      <c r="AG238" s="21">
        <f aca="true" t="shared" si="41" ref="AG238:AG262">IF(AB238&lt;&gt;"",ROUND((AB238*100)/AB$236,0),"")</f>
      </c>
      <c r="AH238" s="14">
        <f aca="true" t="shared" si="42" ref="AH238:AH262">IF(AG238&lt;&gt;"",IF(AG238&gt;89,"Excelente",IF(AG238&gt;74,"Sat. Bem",IF(AG238&gt;55,"Satisfaz",IF(AG238&gt;49,"Sat. Pouco",IF(AG238&gt;20,"Não Sat.",IF(AG238&gt;=0,"M. Fraco","")))))),"")</f>
      </c>
      <c r="AI238" s="20">
        <f aca="true" t="shared" si="43" ref="AI238:AI262">COUNTA(C238:AA238)</f>
        <v>0</v>
      </c>
    </row>
    <row r="239" spans="1:35" ht="13.5">
      <c r="A239" s="11">
        <v>2</v>
      </c>
      <c r="B239" s="7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t="shared" si="36"/>
      </c>
      <c r="AC239" s="30">
        <f t="shared" si="37"/>
        <v>0</v>
      </c>
      <c r="AD239" s="30">
        <f t="shared" si="38"/>
        <v>0</v>
      </c>
      <c r="AE239" s="30">
        <f t="shared" si="39"/>
        <v>0</v>
      </c>
      <c r="AF239" s="30">
        <f t="shared" si="40"/>
        <v>0</v>
      </c>
      <c r="AG239" s="21">
        <f t="shared" si="41"/>
      </c>
      <c r="AH239" s="14">
        <f t="shared" si="42"/>
      </c>
      <c r="AI239" s="20">
        <f t="shared" si="43"/>
        <v>0</v>
      </c>
    </row>
    <row r="240" spans="1:35" ht="13.5">
      <c r="A240" s="11">
        <v>3</v>
      </c>
      <c r="B240" s="72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t="shared" si="41"/>
      </c>
      <c r="AH240" s="14">
        <f t="shared" si="42"/>
      </c>
      <c r="AI240" s="20">
        <f t="shared" si="43"/>
        <v>0</v>
      </c>
    </row>
    <row r="241" spans="1:35" ht="13.5">
      <c r="A241" s="11">
        <v>4</v>
      </c>
      <c r="B241" s="7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1"/>
      </c>
      <c r="AH241" s="14">
        <f t="shared" si="42"/>
      </c>
      <c r="AI241" s="20">
        <f t="shared" si="43"/>
        <v>0</v>
      </c>
    </row>
    <row r="242" spans="1:35" ht="13.5">
      <c r="A242" s="11">
        <v>5</v>
      </c>
      <c r="B242" s="7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1"/>
      </c>
      <c r="AH242" s="14">
        <f t="shared" si="42"/>
      </c>
      <c r="AI242" s="20">
        <f t="shared" si="43"/>
        <v>0</v>
      </c>
    </row>
    <row r="243" spans="1:35" ht="13.5">
      <c r="A243" s="11">
        <v>6</v>
      </c>
      <c r="B243" s="7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1"/>
      </c>
      <c r="AH243" s="14">
        <f t="shared" si="42"/>
      </c>
      <c r="AI243" s="20">
        <f t="shared" si="43"/>
        <v>0</v>
      </c>
    </row>
    <row r="244" spans="1:35" ht="13.5">
      <c r="A244" s="11">
        <v>7</v>
      </c>
      <c r="B244" s="7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1"/>
      </c>
      <c r="AH244" s="14">
        <f t="shared" si="42"/>
      </c>
      <c r="AI244" s="20">
        <f t="shared" si="43"/>
        <v>0</v>
      </c>
    </row>
    <row r="245" spans="1:35" ht="13.5">
      <c r="A245" s="11">
        <v>8</v>
      </c>
      <c r="B245" s="7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1"/>
      </c>
      <c r="AH245" s="14">
        <f t="shared" si="42"/>
      </c>
      <c r="AI245" s="20">
        <f t="shared" si="43"/>
        <v>0</v>
      </c>
    </row>
    <row r="246" spans="1:35" ht="13.5">
      <c r="A246" s="11">
        <v>9</v>
      </c>
      <c r="B246" s="7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1"/>
      </c>
      <c r="AH246" s="14">
        <f t="shared" si="42"/>
      </c>
      <c r="AI246" s="20">
        <f t="shared" si="43"/>
        <v>0</v>
      </c>
    </row>
    <row r="247" spans="1:35" ht="13.5">
      <c r="A247" s="11">
        <v>10</v>
      </c>
      <c r="B247" s="7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1"/>
      </c>
      <c r="AH247" s="14">
        <f t="shared" si="42"/>
      </c>
      <c r="AI247" s="20">
        <f t="shared" si="43"/>
        <v>0</v>
      </c>
    </row>
    <row r="248" spans="1:35" ht="13.5">
      <c r="A248" s="11">
        <v>11</v>
      </c>
      <c r="B248" s="7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1"/>
      </c>
      <c r="AH248" s="14">
        <f t="shared" si="42"/>
      </c>
      <c r="AI248" s="20">
        <f t="shared" si="43"/>
        <v>0</v>
      </c>
    </row>
    <row r="249" spans="1:35" ht="13.5">
      <c r="A249" s="11">
        <v>12</v>
      </c>
      <c r="B249" s="7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1"/>
      </c>
      <c r="AH249" s="14">
        <f t="shared" si="42"/>
      </c>
      <c r="AI249" s="20">
        <f t="shared" si="43"/>
        <v>0</v>
      </c>
    </row>
    <row r="250" spans="1:35" ht="13.5">
      <c r="A250" s="11">
        <v>13</v>
      </c>
      <c r="B250" s="7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1"/>
      </c>
      <c r="AH250" s="14">
        <f t="shared" si="42"/>
      </c>
      <c r="AI250" s="20">
        <f t="shared" si="43"/>
        <v>0</v>
      </c>
    </row>
    <row r="251" spans="1:35" ht="13.5">
      <c r="A251" s="11">
        <v>14</v>
      </c>
      <c r="B251" s="7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1"/>
      </c>
      <c r="AH251" s="14">
        <f t="shared" si="42"/>
      </c>
      <c r="AI251" s="20">
        <f t="shared" si="43"/>
        <v>0</v>
      </c>
    </row>
    <row r="252" spans="1:35" ht="13.5">
      <c r="A252" s="11">
        <v>15</v>
      </c>
      <c r="B252" s="7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1"/>
      </c>
      <c r="AH252" s="14">
        <f t="shared" si="42"/>
      </c>
      <c r="AI252" s="20">
        <f t="shared" si="43"/>
        <v>0</v>
      </c>
    </row>
    <row r="253" spans="1:35" ht="13.5">
      <c r="A253" s="11">
        <v>16</v>
      </c>
      <c r="B253" s="7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1"/>
      </c>
      <c r="AH253" s="14">
        <f t="shared" si="42"/>
      </c>
      <c r="AI253" s="20">
        <f t="shared" si="43"/>
        <v>0</v>
      </c>
    </row>
    <row r="254" spans="1:35" ht="13.5">
      <c r="A254" s="11">
        <v>17</v>
      </c>
      <c r="B254" s="7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1"/>
      </c>
      <c r="AH254" s="14">
        <f t="shared" si="42"/>
      </c>
      <c r="AI254" s="20">
        <f t="shared" si="43"/>
        <v>0</v>
      </c>
    </row>
    <row r="255" spans="1:35" ht="13.5">
      <c r="A255" s="11">
        <v>18</v>
      </c>
      <c r="B255" s="72"/>
      <c r="C255" s="49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6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1"/>
      </c>
      <c r="AH255" s="14">
        <f t="shared" si="42"/>
      </c>
      <c r="AI255" s="20">
        <f t="shared" si="43"/>
        <v>0</v>
      </c>
    </row>
    <row r="256" spans="1:35" ht="13.5">
      <c r="A256" s="11">
        <v>19</v>
      </c>
      <c r="B256" s="7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7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1"/>
      </c>
      <c r="AH256" s="14">
        <f t="shared" si="42"/>
      </c>
      <c r="AI256" s="20">
        <f t="shared" si="43"/>
        <v>0</v>
      </c>
    </row>
    <row r="257" spans="1:35" ht="13.5">
      <c r="A257" s="11">
        <v>20</v>
      </c>
      <c r="B257" s="7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1"/>
      </c>
      <c r="AH257" s="14">
        <f t="shared" si="42"/>
      </c>
      <c r="AI257" s="20">
        <f t="shared" si="43"/>
        <v>0</v>
      </c>
    </row>
    <row r="258" spans="1:35" ht="13.5">
      <c r="A258" s="11">
        <v>21</v>
      </c>
      <c r="B258" s="7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1"/>
      </c>
      <c r="AH258" s="14">
        <f t="shared" si="42"/>
      </c>
      <c r="AI258" s="20">
        <f t="shared" si="43"/>
        <v>0</v>
      </c>
    </row>
    <row r="259" spans="1:35" ht="13.5">
      <c r="A259" s="11">
        <v>22</v>
      </c>
      <c r="B259" s="7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1"/>
      </c>
      <c r="AH259" s="14">
        <f t="shared" si="42"/>
      </c>
      <c r="AI259" s="20">
        <f t="shared" si="43"/>
        <v>0</v>
      </c>
    </row>
    <row r="260" spans="1:35" ht="13.5">
      <c r="A260" s="11">
        <v>23</v>
      </c>
      <c r="B260" s="7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1"/>
      </c>
      <c r="AH260" s="14">
        <f t="shared" si="42"/>
      </c>
      <c r="AI260" s="20">
        <f t="shared" si="43"/>
        <v>0</v>
      </c>
    </row>
    <row r="261" spans="1:35" ht="13.5">
      <c r="A261" s="11">
        <v>24</v>
      </c>
      <c r="B261" s="7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1"/>
      </c>
      <c r="AH261" s="14">
        <f t="shared" si="42"/>
      </c>
      <c r="AI261" s="20">
        <f t="shared" si="43"/>
        <v>0</v>
      </c>
    </row>
    <row r="262" spans="1:35" ht="13.5">
      <c r="A262" s="11">
        <v>25</v>
      </c>
      <c r="B262" s="7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1"/>
      </c>
      <c r="AH262" s="14">
        <f t="shared" si="42"/>
      </c>
      <c r="AI262" s="20">
        <f t="shared" si="43"/>
        <v>0</v>
      </c>
    </row>
    <row r="263" spans="1:35" ht="13.5">
      <c r="A263" s="84" t="s">
        <v>9</v>
      </c>
      <c r="B263" s="33" t="s">
        <v>10</v>
      </c>
      <c r="C263" s="34">
        <f aca="true" t="shared" si="44" ref="C263:AA263">COUNTIF(C238:C262,C236)</f>
        <v>0</v>
      </c>
      <c r="D263" s="34">
        <f t="shared" si="44"/>
        <v>0</v>
      </c>
      <c r="E263" s="34">
        <f t="shared" si="44"/>
        <v>0</v>
      </c>
      <c r="F263" s="34">
        <f t="shared" si="44"/>
        <v>0</v>
      </c>
      <c r="G263" s="34">
        <f t="shared" si="44"/>
        <v>0</v>
      </c>
      <c r="H263" s="34">
        <f t="shared" si="44"/>
        <v>0</v>
      </c>
      <c r="I263" s="34">
        <f t="shared" si="44"/>
        <v>0</v>
      </c>
      <c r="J263" s="34">
        <f t="shared" si="44"/>
        <v>0</v>
      </c>
      <c r="K263" s="34">
        <f t="shared" si="44"/>
        <v>0</v>
      </c>
      <c r="L263" s="34">
        <f t="shared" si="44"/>
        <v>0</v>
      </c>
      <c r="M263" s="34">
        <f t="shared" si="44"/>
        <v>0</v>
      </c>
      <c r="N263" s="34">
        <f t="shared" si="44"/>
        <v>0</v>
      </c>
      <c r="O263" s="34">
        <f t="shared" si="44"/>
        <v>0</v>
      </c>
      <c r="P263" s="34">
        <f t="shared" si="44"/>
        <v>0</v>
      </c>
      <c r="Q263" s="34">
        <f t="shared" si="44"/>
        <v>0</v>
      </c>
      <c r="R263" s="34">
        <f t="shared" si="44"/>
        <v>0</v>
      </c>
      <c r="S263" s="34">
        <f t="shared" si="44"/>
        <v>0</v>
      </c>
      <c r="T263" s="34">
        <f t="shared" si="44"/>
        <v>0</v>
      </c>
      <c r="U263" s="34">
        <f t="shared" si="44"/>
        <v>0</v>
      </c>
      <c r="V263" s="34">
        <f t="shared" si="44"/>
        <v>0</v>
      </c>
      <c r="W263" s="34">
        <f t="shared" si="44"/>
        <v>0</v>
      </c>
      <c r="X263" s="34">
        <f t="shared" si="44"/>
        <v>0</v>
      </c>
      <c r="Y263" s="34">
        <f t="shared" si="44"/>
        <v>0</v>
      </c>
      <c r="Z263" s="34">
        <f t="shared" si="44"/>
        <v>0</v>
      </c>
      <c r="AA263" s="34">
        <f t="shared" si="44"/>
        <v>0</v>
      </c>
      <c r="AB263" s="35"/>
      <c r="AC263" s="35"/>
      <c r="AD263" s="35"/>
      <c r="AE263" s="35"/>
      <c r="AF263" s="35"/>
      <c r="AG263" s="36"/>
      <c r="AH263" s="37"/>
      <c r="AI263" s="20"/>
    </row>
    <row r="264" spans="1:35" ht="13.5">
      <c r="A264" s="84"/>
      <c r="B264" s="38" t="s">
        <v>11</v>
      </c>
      <c r="C264" s="22">
        <f aca="true" t="shared" si="45" ref="C264:AA264">COUNTIF(C238:C262,"&gt;0")-COUNTIF(C238:C262,C236)</f>
        <v>0</v>
      </c>
      <c r="D264" s="22">
        <f t="shared" si="45"/>
        <v>0</v>
      </c>
      <c r="E264" s="22">
        <f t="shared" si="45"/>
        <v>0</v>
      </c>
      <c r="F264" s="22">
        <f t="shared" si="45"/>
        <v>0</v>
      </c>
      <c r="G264" s="22">
        <f t="shared" si="45"/>
        <v>0</v>
      </c>
      <c r="H264" s="22">
        <f t="shared" si="45"/>
        <v>0</v>
      </c>
      <c r="I264" s="22">
        <f t="shared" si="45"/>
        <v>0</v>
      </c>
      <c r="J264" s="22">
        <f t="shared" si="45"/>
        <v>0</v>
      </c>
      <c r="K264" s="22">
        <f t="shared" si="45"/>
        <v>0</v>
      </c>
      <c r="L264" s="22">
        <f t="shared" si="45"/>
        <v>0</v>
      </c>
      <c r="M264" s="22">
        <f t="shared" si="45"/>
        <v>0</v>
      </c>
      <c r="N264" s="22">
        <f t="shared" si="45"/>
        <v>0</v>
      </c>
      <c r="O264" s="22">
        <f t="shared" si="45"/>
        <v>0</v>
      </c>
      <c r="P264" s="22">
        <f t="shared" si="45"/>
        <v>0</v>
      </c>
      <c r="Q264" s="22">
        <f t="shared" si="45"/>
        <v>0</v>
      </c>
      <c r="R264" s="22">
        <f t="shared" si="45"/>
        <v>0</v>
      </c>
      <c r="S264" s="22">
        <f t="shared" si="45"/>
        <v>0</v>
      </c>
      <c r="T264" s="22">
        <f t="shared" si="45"/>
        <v>0</v>
      </c>
      <c r="U264" s="22">
        <f t="shared" si="45"/>
        <v>0</v>
      </c>
      <c r="V264" s="22">
        <f t="shared" si="45"/>
        <v>0</v>
      </c>
      <c r="W264" s="22">
        <f t="shared" si="45"/>
        <v>0</v>
      </c>
      <c r="X264" s="22">
        <f t="shared" si="45"/>
        <v>0</v>
      </c>
      <c r="Y264" s="22">
        <f t="shared" si="45"/>
        <v>0</v>
      </c>
      <c r="Z264" s="22">
        <f t="shared" si="45"/>
        <v>0</v>
      </c>
      <c r="AA264" s="22">
        <f t="shared" si="45"/>
        <v>0</v>
      </c>
      <c r="AB264" s="30"/>
      <c r="AC264" s="30"/>
      <c r="AD264" s="30"/>
      <c r="AE264" s="30"/>
      <c r="AF264" s="30"/>
      <c r="AG264" s="39"/>
      <c r="AH264" s="40"/>
      <c r="AI264" s="20"/>
    </row>
    <row r="265" spans="1:35" ht="13.5">
      <c r="A265" s="84"/>
      <c r="B265" s="38" t="s">
        <v>12</v>
      </c>
      <c r="C265" s="22">
        <f aca="true" t="shared" si="46" ref="C265:AA265">COUNTIF(C238:C262,"0")</f>
        <v>0</v>
      </c>
      <c r="D265" s="22">
        <f t="shared" si="46"/>
        <v>0</v>
      </c>
      <c r="E265" s="22">
        <f t="shared" si="46"/>
        <v>0</v>
      </c>
      <c r="F265" s="22">
        <f t="shared" si="46"/>
        <v>0</v>
      </c>
      <c r="G265" s="22">
        <f t="shared" si="46"/>
        <v>0</v>
      </c>
      <c r="H265" s="22">
        <f t="shared" si="46"/>
        <v>0</v>
      </c>
      <c r="I265" s="22">
        <f t="shared" si="46"/>
        <v>0</v>
      </c>
      <c r="J265" s="22">
        <f t="shared" si="46"/>
        <v>0</v>
      </c>
      <c r="K265" s="22">
        <f t="shared" si="46"/>
        <v>0</v>
      </c>
      <c r="L265" s="22">
        <f t="shared" si="46"/>
        <v>0</v>
      </c>
      <c r="M265" s="22">
        <f t="shared" si="46"/>
        <v>0</v>
      </c>
      <c r="N265" s="22">
        <f t="shared" si="46"/>
        <v>0</v>
      </c>
      <c r="O265" s="22">
        <f t="shared" si="46"/>
        <v>0</v>
      </c>
      <c r="P265" s="22">
        <f t="shared" si="46"/>
        <v>0</v>
      </c>
      <c r="Q265" s="22">
        <f t="shared" si="46"/>
        <v>0</v>
      </c>
      <c r="R265" s="22">
        <f t="shared" si="46"/>
        <v>0</v>
      </c>
      <c r="S265" s="22">
        <f t="shared" si="46"/>
        <v>0</v>
      </c>
      <c r="T265" s="22">
        <f t="shared" si="46"/>
        <v>0</v>
      </c>
      <c r="U265" s="22">
        <f t="shared" si="46"/>
        <v>0</v>
      </c>
      <c r="V265" s="22">
        <f t="shared" si="46"/>
        <v>0</v>
      </c>
      <c r="W265" s="22">
        <f t="shared" si="46"/>
        <v>0</v>
      </c>
      <c r="X265" s="22">
        <f t="shared" si="46"/>
        <v>0</v>
      </c>
      <c r="Y265" s="22">
        <f t="shared" si="46"/>
        <v>0</v>
      </c>
      <c r="Z265" s="22">
        <f t="shared" si="46"/>
        <v>0</v>
      </c>
      <c r="AA265" s="22">
        <f t="shared" si="46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4.25" thickBot="1">
      <c r="A266" s="85"/>
      <c r="B266" s="41" t="s">
        <v>13</v>
      </c>
      <c r="C266" s="42">
        <f aca="true" t="shared" si="47" ref="C266:AA266">COUNTIF(C238:C262,"x")</f>
        <v>0</v>
      </c>
      <c r="D266" s="42">
        <f t="shared" si="47"/>
        <v>0</v>
      </c>
      <c r="E266" s="42">
        <f t="shared" si="47"/>
        <v>0</v>
      </c>
      <c r="F266" s="42">
        <f t="shared" si="47"/>
        <v>0</v>
      </c>
      <c r="G266" s="42">
        <f t="shared" si="47"/>
        <v>0</v>
      </c>
      <c r="H266" s="42">
        <f t="shared" si="47"/>
        <v>0</v>
      </c>
      <c r="I266" s="42">
        <f t="shared" si="47"/>
        <v>0</v>
      </c>
      <c r="J266" s="42">
        <f t="shared" si="47"/>
        <v>0</v>
      </c>
      <c r="K266" s="42">
        <f t="shared" si="47"/>
        <v>0</v>
      </c>
      <c r="L266" s="42">
        <f t="shared" si="47"/>
        <v>0</v>
      </c>
      <c r="M266" s="42">
        <f t="shared" si="47"/>
        <v>0</v>
      </c>
      <c r="N266" s="42">
        <f t="shared" si="47"/>
        <v>0</v>
      </c>
      <c r="O266" s="42">
        <f t="shared" si="47"/>
        <v>0</v>
      </c>
      <c r="P266" s="42">
        <f t="shared" si="47"/>
        <v>0</v>
      </c>
      <c r="Q266" s="42">
        <f t="shared" si="47"/>
        <v>0</v>
      </c>
      <c r="R266" s="42">
        <f t="shared" si="47"/>
        <v>0</v>
      </c>
      <c r="S266" s="42">
        <f t="shared" si="47"/>
        <v>0</v>
      </c>
      <c r="T266" s="42">
        <f t="shared" si="47"/>
        <v>0</v>
      </c>
      <c r="U266" s="42">
        <f t="shared" si="47"/>
        <v>0</v>
      </c>
      <c r="V266" s="42">
        <f t="shared" si="47"/>
        <v>0</v>
      </c>
      <c r="W266" s="42">
        <f t="shared" si="47"/>
        <v>0</v>
      </c>
      <c r="X266" s="42">
        <f t="shared" si="47"/>
        <v>0</v>
      </c>
      <c r="Y266" s="42">
        <f t="shared" si="47"/>
        <v>0</v>
      </c>
      <c r="Z266" s="42">
        <f t="shared" si="47"/>
        <v>0</v>
      </c>
      <c r="AA266" s="42">
        <f t="shared" si="47"/>
        <v>0</v>
      </c>
      <c r="AB266" s="43"/>
      <c r="AC266" s="43"/>
      <c r="AD266" s="43"/>
      <c r="AE266" s="43"/>
      <c r="AF266" s="43"/>
      <c r="AG266" s="44"/>
      <c r="AH266" s="45"/>
      <c r="AI266" s="20"/>
    </row>
    <row r="267" ht="13.5" thickTop="1"/>
    <row r="269" spans="1:36" ht="18">
      <c r="A269" s="86" t="str">
        <f>P232</f>
        <v>Teste de Matemática                5 º Ano             Turma A             Data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71"/>
      <c r="AJ269" s="71"/>
    </row>
    <row r="271" spans="1:34" ht="18">
      <c r="A271" s="77" t="s">
        <v>18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</row>
    <row r="274" spans="2:5" ht="12.75">
      <c r="B274" s="57"/>
      <c r="C274" s="58"/>
      <c r="D274" s="58"/>
      <c r="E274" s="59"/>
    </row>
    <row r="275" spans="2:5" ht="12.75">
      <c r="B275" s="75" t="s">
        <v>20</v>
      </c>
      <c r="C275" s="76"/>
      <c r="D275" s="52"/>
      <c r="E275" s="54">
        <f>COUNTA(B238:B262)</f>
        <v>0</v>
      </c>
    </row>
    <row r="276" spans="2:5" ht="12.75">
      <c r="B276" s="55"/>
      <c r="C276" s="51"/>
      <c r="D276" s="51"/>
      <c r="E276" s="56"/>
    </row>
    <row r="277" spans="2:5" ht="12.75">
      <c r="B277" s="53" t="s">
        <v>19</v>
      </c>
      <c r="C277" s="52"/>
      <c r="D277" s="52"/>
      <c r="E277" s="54">
        <f>25-COUNTIF(AB238:AB262,"")</f>
        <v>0</v>
      </c>
    </row>
    <row r="278" spans="2:5" ht="12.75">
      <c r="B278" s="55"/>
      <c r="C278" s="51"/>
      <c r="D278" s="51"/>
      <c r="E278" s="56"/>
    </row>
    <row r="279" spans="2:5" ht="12.75">
      <c r="B279" s="53" t="s">
        <v>21</v>
      </c>
      <c r="C279" s="52" t="s">
        <v>15</v>
      </c>
      <c r="D279" s="52"/>
      <c r="E279" s="54" t="e">
        <f>AVERAGE(AG238:AG262)</f>
        <v>#DIV/0!</v>
      </c>
    </row>
    <row r="280" spans="2:5" ht="12.75">
      <c r="B280" s="55"/>
      <c r="C280" s="51"/>
      <c r="D280" s="51"/>
      <c r="E280" s="56"/>
    </row>
    <row r="281" spans="2:5" ht="12.75">
      <c r="B281" s="53" t="s">
        <v>22</v>
      </c>
      <c r="C281" s="52" t="s">
        <v>15</v>
      </c>
      <c r="D281" s="52"/>
      <c r="E281" s="54" t="e">
        <f>MODE(AG238:AG262)</f>
        <v>#N/A</v>
      </c>
    </row>
    <row r="282" spans="2:5" ht="12.75">
      <c r="B282" s="55"/>
      <c r="C282" s="51"/>
      <c r="D282" s="51"/>
      <c r="E282" s="56"/>
    </row>
    <row r="283" spans="2:5" ht="12.75">
      <c r="B283" s="53" t="s">
        <v>23</v>
      </c>
      <c r="C283" s="52" t="s">
        <v>15</v>
      </c>
      <c r="D283" s="52"/>
      <c r="E283" s="54">
        <f>MAX(AG238:AG262)</f>
        <v>0</v>
      </c>
    </row>
    <row r="284" spans="2:5" ht="12.75">
      <c r="B284" s="55"/>
      <c r="C284" s="51"/>
      <c r="D284" s="51"/>
      <c r="E284" s="56"/>
    </row>
    <row r="285" spans="2:5" ht="12.75">
      <c r="B285" s="53" t="s">
        <v>24</v>
      </c>
      <c r="C285" s="52" t="s">
        <v>15</v>
      </c>
      <c r="D285" s="52"/>
      <c r="E285" s="54">
        <f>MIN(AG238:AG262)</f>
        <v>0</v>
      </c>
    </row>
    <row r="286" spans="2:5" ht="12.75">
      <c r="B286" s="55"/>
      <c r="C286" s="51"/>
      <c r="D286" s="51"/>
      <c r="E286" s="56"/>
    </row>
    <row r="287" spans="2:5" ht="12.75">
      <c r="B287" s="53" t="s">
        <v>25</v>
      </c>
      <c r="C287" s="52"/>
      <c r="D287" s="52"/>
      <c r="E287" s="54">
        <f>COUNTIF(AG238:AG262,"&gt;=50")</f>
        <v>0</v>
      </c>
    </row>
    <row r="288" spans="2:5" ht="12.75">
      <c r="B288" s="55"/>
      <c r="C288" s="51"/>
      <c r="D288" s="51"/>
      <c r="E288" s="56"/>
    </row>
    <row r="289" spans="2:5" ht="12.75">
      <c r="B289" s="53" t="s">
        <v>26</v>
      </c>
      <c r="C289" s="52"/>
      <c r="D289" s="52"/>
      <c r="E289" s="54">
        <f>COUNTIF(AG238:AG262,"&lt;50")</f>
        <v>0</v>
      </c>
    </row>
    <row r="290" spans="2:5" ht="12.75">
      <c r="B290" s="55"/>
      <c r="C290" s="51"/>
      <c r="D290" s="51"/>
      <c r="E290" s="56"/>
    </row>
    <row r="291" spans="2:5" ht="12.75">
      <c r="B291" s="53" t="s">
        <v>33</v>
      </c>
      <c r="C291" s="69">
        <f>COUNTIF(AH238:AH262,"Excelente")</f>
        <v>0</v>
      </c>
      <c r="D291" s="67" t="e">
        <f>ROUND((C291/E277*100),1)</f>
        <v>#DIV/0!</v>
      </c>
      <c r="E291" s="65" t="s">
        <v>15</v>
      </c>
    </row>
    <row r="292" spans="2:5" ht="12.75">
      <c r="B292" s="55"/>
      <c r="C292" s="70"/>
      <c r="D292" s="68"/>
      <c r="E292" s="66"/>
    </row>
    <row r="293" spans="2:5" ht="12.75">
      <c r="B293" s="53" t="s">
        <v>32</v>
      </c>
      <c r="C293" s="69">
        <f>COUNTIF(AH238:AH262,"Sat. Bem")</f>
        <v>0</v>
      </c>
      <c r="D293" s="67" t="e">
        <f>ROUND((C293/E277*100),1)</f>
        <v>#DIV/0!</v>
      </c>
      <c r="E293" s="65" t="s">
        <v>15</v>
      </c>
    </row>
    <row r="294" spans="2:5" ht="12.75">
      <c r="B294" s="55"/>
      <c r="C294" s="70"/>
      <c r="D294" s="68"/>
      <c r="E294" s="66"/>
    </row>
    <row r="295" spans="2:5" ht="12.75">
      <c r="B295" s="53" t="s">
        <v>31</v>
      </c>
      <c r="C295" s="69">
        <f>COUNTIF(AH238:AH262,"Satisfaz")</f>
        <v>0</v>
      </c>
      <c r="D295" s="67" t="e">
        <f>ROUND((C295/E277*100),1)</f>
        <v>#DIV/0!</v>
      </c>
      <c r="E295" s="65" t="s">
        <v>15</v>
      </c>
    </row>
    <row r="296" spans="2:5" ht="12.75">
      <c r="B296" s="55"/>
      <c r="C296" s="70"/>
      <c r="D296" s="68"/>
      <c r="E296" s="66"/>
    </row>
    <row r="297" spans="2:5" ht="12.75">
      <c r="B297" s="53" t="s">
        <v>30</v>
      </c>
      <c r="C297" s="69">
        <f>COUNTIF(AH238:AH262,"Sat. Pouco")</f>
        <v>0</v>
      </c>
      <c r="D297" s="67" t="e">
        <f>ROUND((C297/E277*100),1)</f>
        <v>#DIV/0!</v>
      </c>
      <c r="E297" s="65" t="s">
        <v>15</v>
      </c>
    </row>
    <row r="298" spans="2:5" ht="12.75">
      <c r="B298" s="55"/>
      <c r="C298" s="70"/>
      <c r="D298" s="68"/>
      <c r="E298" s="66"/>
    </row>
    <row r="299" spans="2:5" ht="12.75">
      <c r="B299" s="53" t="s">
        <v>29</v>
      </c>
      <c r="C299" s="69">
        <f>COUNTIF(AH238:AH262,"Não Sat.")</f>
        <v>0</v>
      </c>
      <c r="D299" s="67" t="e">
        <f>ROUND((C299/E277*100),1)</f>
        <v>#DIV/0!</v>
      </c>
      <c r="E299" s="65" t="s">
        <v>15</v>
      </c>
    </row>
    <row r="300" spans="2:5" ht="12.75">
      <c r="B300" s="55"/>
      <c r="C300" s="70"/>
      <c r="D300" s="68"/>
      <c r="E300" s="66"/>
    </row>
    <row r="301" spans="2:5" ht="12.75">
      <c r="B301" s="53" t="s">
        <v>28</v>
      </c>
      <c r="C301" s="69">
        <f>COUNTIF(AH238:AH262,"M. Fraco")</f>
        <v>0</v>
      </c>
      <c r="D301" s="67" t="e">
        <f>ROUND((C301/E277*100),1)</f>
        <v>#DIV/0!</v>
      </c>
      <c r="E301" s="65" t="s">
        <v>15</v>
      </c>
    </row>
    <row r="302" spans="2:5" ht="12.75">
      <c r="B302" s="61"/>
      <c r="C302" s="46"/>
      <c r="D302" s="46"/>
      <c r="E302" s="62"/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3"/>
      <c r="C305" s="47"/>
      <c r="D305" s="47"/>
      <c r="E305" s="64"/>
    </row>
    <row r="309" spans="1:36" ht="15.75">
      <c r="A309" s="60"/>
      <c r="B309" s="60"/>
      <c r="C309" s="74" t="s">
        <v>27</v>
      </c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60"/>
      <c r="O309" s="60"/>
      <c r="P309" s="60" t="s">
        <v>34</v>
      </c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1"/>
      <c r="AJ309" s="1"/>
    </row>
    <row r="311" ht="13.5" thickBot="1"/>
    <row r="312" spans="1:36" ht="13.5" thickTop="1">
      <c r="A312" s="9"/>
      <c r="B312" s="27" t="s">
        <v>0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3" t="s">
        <v>1</v>
      </c>
      <c r="AC312" s="81" t="s">
        <v>2</v>
      </c>
      <c r="AD312" s="82"/>
      <c r="AE312" s="82"/>
      <c r="AF312" s="83"/>
      <c r="AG312" s="79" t="s">
        <v>14</v>
      </c>
      <c r="AH312" s="80"/>
      <c r="AI312" s="19"/>
      <c r="AJ312" s="3"/>
    </row>
    <row r="313" spans="1:35" ht="26.25">
      <c r="A313" s="10"/>
      <c r="B313" s="15" t="s">
        <v>17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24">
        <f>SUM(C313:AA313)</f>
        <v>0</v>
      </c>
      <c r="AC313" s="29" t="s">
        <v>3</v>
      </c>
      <c r="AD313" s="29" t="s">
        <v>4</v>
      </c>
      <c r="AE313" s="29" t="s">
        <v>5</v>
      </c>
      <c r="AF313" s="29" t="s">
        <v>6</v>
      </c>
      <c r="AG313" s="8" t="s">
        <v>15</v>
      </c>
      <c r="AH313" s="18" t="s">
        <v>16</v>
      </c>
      <c r="AI313" s="20"/>
    </row>
    <row r="314" spans="1:35" ht="12.75">
      <c r="A314" s="16" t="s">
        <v>7</v>
      </c>
      <c r="B314" s="17" t="s">
        <v>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5"/>
      <c r="AC314" s="31"/>
      <c r="AD314" s="31"/>
      <c r="AE314" s="31"/>
      <c r="AF314" s="32"/>
      <c r="AG314" s="13"/>
      <c r="AH314" s="12"/>
      <c r="AI314" s="20"/>
    </row>
    <row r="315" spans="1:35" ht="13.5">
      <c r="A315" s="11">
        <v>1</v>
      </c>
      <c r="B315" s="7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6">
        <f aca="true" t="shared" si="48" ref="AB315:AB339">IF(AI315&lt;&gt;0,SUM(C315:AA315),"")</f>
      </c>
      <c r="AC315" s="30">
        <f aca="true" t="shared" si="49" ref="AC315:AC339">SUM(COUNTIF(C315,C$313),COUNTIF(D315,D$313),COUNTIF(E315,E$313),COUNTIF(F315,F$313),COUNTIF(G315,G$313),COUNTIF(H315,H$313),COUNTIF(I315,I$313),COUNTIF(J315,J$313),COUNTIF(K315,K$313),COUNTIF(L315,L$313),COUNTIF(M315,M$313),COUNTIF(N315,N$313),COUNTIF(O315,O$313),COUNTIF(P315,P$313),COUNTIF(Q315,Q$313),COUNTIF(R315,R$313),COUNTIF(S315,S$313),COUNTIF(T315,T$313),COUNTIF(U315,U$313),COUNTIF(V315,V$313),COUNTIF(W315,W$313),COUNTIF(X315,X$313),COUNTIF(Y315,Y$313),COUNTIF(Z315,Z$313),COUNTIF(AA315,AA$313))</f>
        <v>0</v>
      </c>
      <c r="AD315" s="30">
        <f aca="true" t="shared" si="50" ref="AD315:AD339">COUNTA(C315:AA315)-AC315-AE315-AF315</f>
        <v>0</v>
      </c>
      <c r="AE315" s="30">
        <f aca="true" t="shared" si="51" ref="AE315:AE339">COUNTIF(C315:AA315,"0")</f>
        <v>0</v>
      </c>
      <c r="AF315" s="30">
        <f aca="true" t="shared" si="52" ref="AF315:AF339">COUNTIF(C315:AA315,"X")</f>
        <v>0</v>
      </c>
      <c r="AG315" s="21">
        <f aca="true" t="shared" si="53" ref="AG315:AG339">IF(AB315&lt;&gt;"",ROUND((AB315*100)/AB$313,0),"")</f>
      </c>
      <c r="AH315" s="14">
        <f aca="true" t="shared" si="54" ref="AH315:AH339">IF(AG315&lt;&gt;"",IF(AG315&gt;89,"Excelente",IF(AG315&gt;74,"Sat. Bem",IF(AG315&gt;55,"Satisfaz",IF(AG315&gt;49,"Sat. Pouco",IF(AG315&gt;20,"Não Sat.",IF(AG315&gt;=0,"M. Fraco","")))))),"")</f>
      </c>
      <c r="AI315" s="20">
        <f aca="true" t="shared" si="55" ref="AI315:AI339">COUNTA(C315:AA315)</f>
        <v>0</v>
      </c>
    </row>
    <row r="316" spans="1:35" ht="13.5">
      <c r="A316" s="11">
        <v>2</v>
      </c>
      <c r="B316" s="7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t="shared" si="48"/>
      </c>
      <c r="AC316" s="30">
        <f t="shared" si="49"/>
        <v>0</v>
      </c>
      <c r="AD316" s="30">
        <f t="shared" si="50"/>
        <v>0</v>
      </c>
      <c r="AE316" s="30">
        <f t="shared" si="51"/>
        <v>0</v>
      </c>
      <c r="AF316" s="30">
        <f t="shared" si="52"/>
        <v>0</v>
      </c>
      <c r="AG316" s="21">
        <f t="shared" si="53"/>
      </c>
      <c r="AH316" s="14">
        <f t="shared" si="54"/>
      </c>
      <c r="AI316" s="20">
        <f t="shared" si="55"/>
        <v>0</v>
      </c>
    </row>
    <row r="317" spans="1:35" ht="13.5">
      <c r="A317" s="11">
        <v>3</v>
      </c>
      <c r="B317" s="72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t="shared" si="53"/>
      </c>
      <c r="AH317" s="14">
        <f t="shared" si="54"/>
      </c>
      <c r="AI317" s="20">
        <f t="shared" si="55"/>
        <v>0</v>
      </c>
    </row>
    <row r="318" spans="1:35" ht="13.5">
      <c r="A318" s="11">
        <v>4</v>
      </c>
      <c r="B318" s="7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3"/>
      </c>
      <c r="AH318" s="14">
        <f t="shared" si="54"/>
      </c>
      <c r="AI318" s="20">
        <f t="shared" si="55"/>
        <v>0</v>
      </c>
    </row>
    <row r="319" spans="1:35" ht="13.5">
      <c r="A319" s="11">
        <v>5</v>
      </c>
      <c r="B319" s="7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3"/>
      </c>
      <c r="AH319" s="14">
        <f t="shared" si="54"/>
      </c>
      <c r="AI319" s="20">
        <f t="shared" si="55"/>
        <v>0</v>
      </c>
    </row>
    <row r="320" spans="1:35" ht="13.5">
      <c r="A320" s="11">
        <v>6</v>
      </c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3"/>
      </c>
      <c r="AH320" s="14">
        <f t="shared" si="54"/>
      </c>
      <c r="AI320" s="20">
        <f t="shared" si="55"/>
        <v>0</v>
      </c>
    </row>
    <row r="321" spans="1:35" ht="13.5">
      <c r="A321" s="11">
        <v>7</v>
      </c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3"/>
      </c>
      <c r="AH321" s="14">
        <f t="shared" si="54"/>
      </c>
      <c r="AI321" s="20">
        <f t="shared" si="55"/>
        <v>0</v>
      </c>
    </row>
    <row r="322" spans="1:35" ht="13.5">
      <c r="A322" s="11">
        <v>8</v>
      </c>
      <c r="B322" s="7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3"/>
      </c>
      <c r="AH322" s="14">
        <f t="shared" si="54"/>
      </c>
      <c r="AI322" s="20">
        <f t="shared" si="55"/>
        <v>0</v>
      </c>
    </row>
    <row r="323" spans="1:35" ht="13.5">
      <c r="A323" s="11">
        <v>9</v>
      </c>
      <c r="B323" s="7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3"/>
      </c>
      <c r="AH323" s="14">
        <f t="shared" si="54"/>
      </c>
      <c r="AI323" s="20">
        <f t="shared" si="55"/>
        <v>0</v>
      </c>
    </row>
    <row r="324" spans="1:35" ht="13.5">
      <c r="A324" s="11">
        <v>10</v>
      </c>
      <c r="B324" s="7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3"/>
      </c>
      <c r="AH324" s="14">
        <f t="shared" si="54"/>
      </c>
      <c r="AI324" s="20">
        <f t="shared" si="55"/>
        <v>0</v>
      </c>
    </row>
    <row r="325" spans="1:35" ht="13.5">
      <c r="A325" s="11">
        <v>11</v>
      </c>
      <c r="B325" s="7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3"/>
      </c>
      <c r="AH325" s="14">
        <f t="shared" si="54"/>
      </c>
      <c r="AI325" s="20">
        <f t="shared" si="55"/>
        <v>0</v>
      </c>
    </row>
    <row r="326" spans="1:35" ht="13.5">
      <c r="A326" s="11">
        <v>12</v>
      </c>
      <c r="B326" s="7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3"/>
      </c>
      <c r="AH326" s="14">
        <f t="shared" si="54"/>
      </c>
      <c r="AI326" s="20">
        <f t="shared" si="55"/>
        <v>0</v>
      </c>
    </row>
    <row r="327" spans="1:35" ht="13.5">
      <c r="A327" s="11">
        <v>13</v>
      </c>
      <c r="B327" s="7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3"/>
      </c>
      <c r="AH327" s="14">
        <f t="shared" si="54"/>
      </c>
      <c r="AI327" s="20">
        <f t="shared" si="55"/>
        <v>0</v>
      </c>
    </row>
    <row r="328" spans="1:35" ht="13.5">
      <c r="A328" s="11">
        <v>14</v>
      </c>
      <c r="B328" s="7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3"/>
      </c>
      <c r="AH328" s="14">
        <f t="shared" si="54"/>
      </c>
      <c r="AI328" s="20">
        <f t="shared" si="55"/>
        <v>0</v>
      </c>
    </row>
    <row r="329" spans="1:35" ht="13.5">
      <c r="A329" s="11">
        <v>15</v>
      </c>
      <c r="B329" s="7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3"/>
      </c>
      <c r="AH329" s="14">
        <f t="shared" si="54"/>
      </c>
      <c r="AI329" s="20">
        <f t="shared" si="55"/>
        <v>0</v>
      </c>
    </row>
    <row r="330" spans="1:35" ht="13.5">
      <c r="A330" s="11">
        <v>16</v>
      </c>
      <c r="B330" s="7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3"/>
      </c>
      <c r="AH330" s="14">
        <f t="shared" si="54"/>
      </c>
      <c r="AI330" s="20">
        <f t="shared" si="55"/>
        <v>0</v>
      </c>
    </row>
    <row r="331" spans="1:35" ht="13.5">
      <c r="A331" s="11">
        <v>17</v>
      </c>
      <c r="B331" s="7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3"/>
      </c>
      <c r="AH331" s="14">
        <f t="shared" si="54"/>
      </c>
      <c r="AI331" s="20">
        <f t="shared" si="55"/>
        <v>0</v>
      </c>
    </row>
    <row r="332" spans="1:35" ht="13.5">
      <c r="A332" s="11">
        <v>18</v>
      </c>
      <c r="B332" s="72"/>
      <c r="C332" s="49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6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3"/>
      </c>
      <c r="AH332" s="14">
        <f t="shared" si="54"/>
      </c>
      <c r="AI332" s="20">
        <f t="shared" si="55"/>
        <v>0</v>
      </c>
    </row>
    <row r="333" spans="1:35" ht="13.5">
      <c r="A333" s="11">
        <v>19</v>
      </c>
      <c r="B333" s="7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7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3"/>
      </c>
      <c r="AH333" s="14">
        <f t="shared" si="54"/>
      </c>
      <c r="AI333" s="20">
        <f t="shared" si="55"/>
        <v>0</v>
      </c>
    </row>
    <row r="334" spans="1:35" ht="13.5">
      <c r="A334" s="11">
        <v>20</v>
      </c>
      <c r="B334" s="7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3"/>
      </c>
      <c r="AH334" s="14">
        <f t="shared" si="54"/>
      </c>
      <c r="AI334" s="20">
        <f t="shared" si="55"/>
        <v>0</v>
      </c>
    </row>
    <row r="335" spans="1:35" ht="13.5">
      <c r="A335" s="11">
        <v>21</v>
      </c>
      <c r="B335" s="7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3"/>
      </c>
      <c r="AH335" s="14">
        <f t="shared" si="54"/>
      </c>
      <c r="AI335" s="20">
        <f t="shared" si="55"/>
        <v>0</v>
      </c>
    </row>
    <row r="336" spans="1:35" ht="13.5">
      <c r="A336" s="11">
        <v>22</v>
      </c>
      <c r="B336" s="7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3"/>
      </c>
      <c r="AH336" s="14">
        <f t="shared" si="54"/>
      </c>
      <c r="AI336" s="20">
        <f t="shared" si="55"/>
        <v>0</v>
      </c>
    </row>
    <row r="337" spans="1:35" ht="13.5">
      <c r="A337" s="11">
        <v>23</v>
      </c>
      <c r="B337" s="7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3"/>
      </c>
      <c r="AH337" s="14">
        <f t="shared" si="54"/>
      </c>
      <c r="AI337" s="20">
        <f t="shared" si="55"/>
        <v>0</v>
      </c>
    </row>
    <row r="338" spans="1:35" ht="13.5">
      <c r="A338" s="11">
        <v>24</v>
      </c>
      <c r="B338" s="7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3"/>
      </c>
      <c r="AH338" s="14">
        <f t="shared" si="54"/>
      </c>
      <c r="AI338" s="20">
        <f t="shared" si="55"/>
        <v>0</v>
      </c>
    </row>
    <row r="339" spans="1:35" ht="13.5">
      <c r="A339" s="11">
        <v>25</v>
      </c>
      <c r="B339" s="7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3"/>
      </c>
      <c r="AH339" s="14">
        <f t="shared" si="54"/>
      </c>
      <c r="AI339" s="20">
        <f t="shared" si="55"/>
        <v>0</v>
      </c>
    </row>
    <row r="340" spans="1:35" ht="13.5">
      <c r="A340" s="84" t="s">
        <v>9</v>
      </c>
      <c r="B340" s="33" t="s">
        <v>10</v>
      </c>
      <c r="C340" s="34">
        <f aca="true" t="shared" si="56" ref="C340:AA340">COUNTIF(C315:C339,C313)</f>
        <v>0</v>
      </c>
      <c r="D340" s="34">
        <f t="shared" si="56"/>
        <v>0</v>
      </c>
      <c r="E340" s="34">
        <f t="shared" si="56"/>
        <v>0</v>
      </c>
      <c r="F340" s="34">
        <f t="shared" si="56"/>
        <v>0</v>
      </c>
      <c r="G340" s="34">
        <f t="shared" si="56"/>
        <v>0</v>
      </c>
      <c r="H340" s="34">
        <f t="shared" si="56"/>
        <v>0</v>
      </c>
      <c r="I340" s="34">
        <f t="shared" si="56"/>
        <v>0</v>
      </c>
      <c r="J340" s="34">
        <f t="shared" si="56"/>
        <v>0</v>
      </c>
      <c r="K340" s="34">
        <f t="shared" si="56"/>
        <v>0</v>
      </c>
      <c r="L340" s="34">
        <f t="shared" si="56"/>
        <v>0</v>
      </c>
      <c r="M340" s="34">
        <f t="shared" si="56"/>
        <v>0</v>
      </c>
      <c r="N340" s="34">
        <f t="shared" si="56"/>
        <v>0</v>
      </c>
      <c r="O340" s="34">
        <f t="shared" si="56"/>
        <v>0</v>
      </c>
      <c r="P340" s="34">
        <f t="shared" si="56"/>
        <v>0</v>
      </c>
      <c r="Q340" s="34">
        <f t="shared" si="56"/>
        <v>0</v>
      </c>
      <c r="R340" s="34">
        <f t="shared" si="56"/>
        <v>0</v>
      </c>
      <c r="S340" s="34">
        <f t="shared" si="56"/>
        <v>0</v>
      </c>
      <c r="T340" s="34">
        <f t="shared" si="56"/>
        <v>0</v>
      </c>
      <c r="U340" s="34">
        <f t="shared" si="56"/>
        <v>0</v>
      </c>
      <c r="V340" s="34">
        <f t="shared" si="56"/>
        <v>0</v>
      </c>
      <c r="W340" s="34">
        <f t="shared" si="56"/>
        <v>0</v>
      </c>
      <c r="X340" s="34">
        <f t="shared" si="56"/>
        <v>0</v>
      </c>
      <c r="Y340" s="34">
        <f t="shared" si="56"/>
        <v>0</v>
      </c>
      <c r="Z340" s="34">
        <f t="shared" si="56"/>
        <v>0</v>
      </c>
      <c r="AA340" s="34">
        <f t="shared" si="56"/>
        <v>0</v>
      </c>
      <c r="AB340" s="35"/>
      <c r="AC340" s="35"/>
      <c r="AD340" s="35"/>
      <c r="AE340" s="35"/>
      <c r="AF340" s="35"/>
      <c r="AG340" s="36"/>
      <c r="AH340" s="37"/>
      <c r="AI340" s="20"/>
    </row>
    <row r="341" spans="1:35" ht="13.5">
      <c r="A341" s="84"/>
      <c r="B341" s="38" t="s">
        <v>11</v>
      </c>
      <c r="C341" s="22">
        <f aca="true" t="shared" si="57" ref="C341:AA341">COUNTIF(C315:C339,"&gt;0")-COUNTIF(C315:C339,C313)</f>
        <v>0</v>
      </c>
      <c r="D341" s="22">
        <f t="shared" si="57"/>
        <v>0</v>
      </c>
      <c r="E341" s="22">
        <f t="shared" si="57"/>
        <v>0</v>
      </c>
      <c r="F341" s="22">
        <f t="shared" si="57"/>
        <v>0</v>
      </c>
      <c r="G341" s="22">
        <f t="shared" si="57"/>
        <v>0</v>
      </c>
      <c r="H341" s="22">
        <f t="shared" si="57"/>
        <v>0</v>
      </c>
      <c r="I341" s="22">
        <f t="shared" si="57"/>
        <v>0</v>
      </c>
      <c r="J341" s="22">
        <f t="shared" si="57"/>
        <v>0</v>
      </c>
      <c r="K341" s="22">
        <f t="shared" si="57"/>
        <v>0</v>
      </c>
      <c r="L341" s="22">
        <f t="shared" si="57"/>
        <v>0</v>
      </c>
      <c r="M341" s="22">
        <f t="shared" si="57"/>
        <v>0</v>
      </c>
      <c r="N341" s="22">
        <f t="shared" si="57"/>
        <v>0</v>
      </c>
      <c r="O341" s="22">
        <f t="shared" si="57"/>
        <v>0</v>
      </c>
      <c r="P341" s="22">
        <f t="shared" si="57"/>
        <v>0</v>
      </c>
      <c r="Q341" s="22">
        <f t="shared" si="57"/>
        <v>0</v>
      </c>
      <c r="R341" s="22">
        <f t="shared" si="57"/>
        <v>0</v>
      </c>
      <c r="S341" s="22">
        <f t="shared" si="57"/>
        <v>0</v>
      </c>
      <c r="T341" s="22">
        <f t="shared" si="57"/>
        <v>0</v>
      </c>
      <c r="U341" s="22">
        <f t="shared" si="57"/>
        <v>0</v>
      </c>
      <c r="V341" s="22">
        <f t="shared" si="57"/>
        <v>0</v>
      </c>
      <c r="W341" s="22">
        <f t="shared" si="57"/>
        <v>0</v>
      </c>
      <c r="X341" s="22">
        <f t="shared" si="57"/>
        <v>0</v>
      </c>
      <c r="Y341" s="22">
        <f t="shared" si="57"/>
        <v>0</v>
      </c>
      <c r="Z341" s="22">
        <f t="shared" si="57"/>
        <v>0</v>
      </c>
      <c r="AA341" s="22">
        <f t="shared" si="57"/>
        <v>0</v>
      </c>
      <c r="AB341" s="30"/>
      <c r="AC341" s="30"/>
      <c r="AD341" s="30"/>
      <c r="AE341" s="30"/>
      <c r="AF341" s="30"/>
      <c r="AG341" s="39"/>
      <c r="AH341" s="40"/>
      <c r="AI341" s="20"/>
    </row>
    <row r="342" spans="1:35" ht="13.5">
      <c r="A342" s="84"/>
      <c r="B342" s="38" t="s">
        <v>12</v>
      </c>
      <c r="C342" s="22">
        <f aca="true" t="shared" si="58" ref="C342:AA342">COUNTIF(C315:C339,"0")</f>
        <v>0</v>
      </c>
      <c r="D342" s="22">
        <f t="shared" si="58"/>
        <v>0</v>
      </c>
      <c r="E342" s="22">
        <f t="shared" si="58"/>
        <v>0</v>
      </c>
      <c r="F342" s="22">
        <f t="shared" si="58"/>
        <v>0</v>
      </c>
      <c r="G342" s="22">
        <f t="shared" si="58"/>
        <v>0</v>
      </c>
      <c r="H342" s="22">
        <f t="shared" si="58"/>
        <v>0</v>
      </c>
      <c r="I342" s="22">
        <f t="shared" si="58"/>
        <v>0</v>
      </c>
      <c r="J342" s="22">
        <f t="shared" si="58"/>
        <v>0</v>
      </c>
      <c r="K342" s="22">
        <f t="shared" si="58"/>
        <v>0</v>
      </c>
      <c r="L342" s="22">
        <f t="shared" si="58"/>
        <v>0</v>
      </c>
      <c r="M342" s="22">
        <f t="shared" si="58"/>
        <v>0</v>
      </c>
      <c r="N342" s="22">
        <f t="shared" si="58"/>
        <v>0</v>
      </c>
      <c r="O342" s="22">
        <f t="shared" si="58"/>
        <v>0</v>
      </c>
      <c r="P342" s="22">
        <f t="shared" si="58"/>
        <v>0</v>
      </c>
      <c r="Q342" s="22">
        <f t="shared" si="58"/>
        <v>0</v>
      </c>
      <c r="R342" s="22">
        <f t="shared" si="58"/>
        <v>0</v>
      </c>
      <c r="S342" s="22">
        <f t="shared" si="58"/>
        <v>0</v>
      </c>
      <c r="T342" s="22">
        <f t="shared" si="58"/>
        <v>0</v>
      </c>
      <c r="U342" s="22">
        <f t="shared" si="58"/>
        <v>0</v>
      </c>
      <c r="V342" s="22">
        <f t="shared" si="58"/>
        <v>0</v>
      </c>
      <c r="W342" s="22">
        <f t="shared" si="58"/>
        <v>0</v>
      </c>
      <c r="X342" s="22">
        <f t="shared" si="58"/>
        <v>0</v>
      </c>
      <c r="Y342" s="22">
        <f t="shared" si="58"/>
        <v>0</v>
      </c>
      <c r="Z342" s="22">
        <f t="shared" si="58"/>
        <v>0</v>
      </c>
      <c r="AA342" s="22">
        <f t="shared" si="58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4.25" thickBot="1">
      <c r="A343" s="85"/>
      <c r="B343" s="41" t="s">
        <v>13</v>
      </c>
      <c r="C343" s="42">
        <f aca="true" t="shared" si="59" ref="C343:AA343">COUNTIF(C315:C339,"x")</f>
        <v>0</v>
      </c>
      <c r="D343" s="42">
        <f t="shared" si="59"/>
        <v>0</v>
      </c>
      <c r="E343" s="42">
        <f t="shared" si="59"/>
        <v>0</v>
      </c>
      <c r="F343" s="42">
        <f t="shared" si="59"/>
        <v>0</v>
      </c>
      <c r="G343" s="42">
        <f t="shared" si="59"/>
        <v>0</v>
      </c>
      <c r="H343" s="42">
        <f t="shared" si="59"/>
        <v>0</v>
      </c>
      <c r="I343" s="42">
        <f t="shared" si="59"/>
        <v>0</v>
      </c>
      <c r="J343" s="42">
        <f t="shared" si="59"/>
        <v>0</v>
      </c>
      <c r="K343" s="42">
        <f t="shared" si="59"/>
        <v>0</v>
      </c>
      <c r="L343" s="42">
        <f t="shared" si="59"/>
        <v>0</v>
      </c>
      <c r="M343" s="42">
        <f t="shared" si="59"/>
        <v>0</v>
      </c>
      <c r="N343" s="42">
        <f t="shared" si="59"/>
        <v>0</v>
      </c>
      <c r="O343" s="42">
        <f t="shared" si="59"/>
        <v>0</v>
      </c>
      <c r="P343" s="42">
        <f t="shared" si="59"/>
        <v>0</v>
      </c>
      <c r="Q343" s="42">
        <f t="shared" si="59"/>
        <v>0</v>
      </c>
      <c r="R343" s="42">
        <f t="shared" si="59"/>
        <v>0</v>
      </c>
      <c r="S343" s="42">
        <f t="shared" si="59"/>
        <v>0</v>
      </c>
      <c r="T343" s="42">
        <f t="shared" si="59"/>
        <v>0</v>
      </c>
      <c r="U343" s="42">
        <f t="shared" si="59"/>
        <v>0</v>
      </c>
      <c r="V343" s="42">
        <f t="shared" si="59"/>
        <v>0</v>
      </c>
      <c r="W343" s="42">
        <f t="shared" si="59"/>
        <v>0</v>
      </c>
      <c r="X343" s="42">
        <f t="shared" si="59"/>
        <v>0</v>
      </c>
      <c r="Y343" s="42">
        <f t="shared" si="59"/>
        <v>0</v>
      </c>
      <c r="Z343" s="42">
        <f t="shared" si="59"/>
        <v>0</v>
      </c>
      <c r="AA343" s="42">
        <f t="shared" si="59"/>
        <v>0</v>
      </c>
      <c r="AB343" s="43"/>
      <c r="AC343" s="43"/>
      <c r="AD343" s="43"/>
      <c r="AE343" s="43"/>
      <c r="AF343" s="43"/>
      <c r="AG343" s="44"/>
      <c r="AH343" s="45"/>
      <c r="AI343" s="20"/>
    </row>
    <row r="344" ht="13.5" thickTop="1"/>
    <row r="346" spans="1:36" ht="18">
      <c r="A346" s="86" t="str">
        <f>P309</f>
        <v>Teste de Matemática                5 º Ano             Turma A             Data</v>
      </c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71"/>
      <c r="AJ346" s="71"/>
    </row>
    <row r="348" spans="1:34" ht="18">
      <c r="A348" s="77" t="s">
        <v>18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</row>
    <row r="351" spans="2:5" ht="12.75">
      <c r="B351" s="57"/>
      <c r="C351" s="58"/>
      <c r="D351" s="58"/>
      <c r="E351" s="59"/>
    </row>
    <row r="352" spans="2:5" ht="12.75">
      <c r="B352" s="75" t="s">
        <v>20</v>
      </c>
      <c r="C352" s="76"/>
      <c r="D352" s="52"/>
      <c r="E352" s="54">
        <f>COUNTA(B315:B339)</f>
        <v>0</v>
      </c>
    </row>
    <row r="353" spans="2:5" ht="12.75">
      <c r="B353" s="55"/>
      <c r="C353" s="51"/>
      <c r="D353" s="51"/>
      <c r="E353" s="56"/>
    </row>
    <row r="354" spans="2:5" ht="12.75">
      <c r="B354" s="53" t="s">
        <v>19</v>
      </c>
      <c r="C354" s="52"/>
      <c r="D354" s="52"/>
      <c r="E354" s="54">
        <f>25-COUNTIF(AB315:AB339,"")</f>
        <v>0</v>
      </c>
    </row>
    <row r="355" spans="2:5" ht="12.75">
      <c r="B355" s="55"/>
      <c r="C355" s="51"/>
      <c r="D355" s="51"/>
      <c r="E355" s="56"/>
    </row>
    <row r="356" spans="2:5" ht="12.75">
      <c r="B356" s="53" t="s">
        <v>21</v>
      </c>
      <c r="C356" s="52" t="s">
        <v>15</v>
      </c>
      <c r="D356" s="52"/>
      <c r="E356" s="54" t="e">
        <f>AVERAGE(AG315:AG339)</f>
        <v>#DIV/0!</v>
      </c>
    </row>
    <row r="357" spans="2:5" ht="12.75">
      <c r="B357" s="55"/>
      <c r="C357" s="51"/>
      <c r="D357" s="51"/>
      <c r="E357" s="56"/>
    </row>
    <row r="358" spans="2:5" ht="12.75">
      <c r="B358" s="53" t="s">
        <v>22</v>
      </c>
      <c r="C358" s="52" t="s">
        <v>15</v>
      </c>
      <c r="D358" s="52"/>
      <c r="E358" s="54" t="e">
        <f>MODE(AG315:AG339)</f>
        <v>#N/A</v>
      </c>
    </row>
    <row r="359" spans="2:5" ht="12.75">
      <c r="B359" s="55"/>
      <c r="C359" s="51"/>
      <c r="D359" s="51"/>
      <c r="E359" s="56"/>
    </row>
    <row r="360" spans="2:5" ht="12.75">
      <c r="B360" s="53" t="s">
        <v>23</v>
      </c>
      <c r="C360" s="52" t="s">
        <v>15</v>
      </c>
      <c r="D360" s="52"/>
      <c r="E360" s="54">
        <f>MAX(AG315:AG339)</f>
        <v>0</v>
      </c>
    </row>
    <row r="361" spans="2:5" ht="12.75">
      <c r="B361" s="55"/>
      <c r="C361" s="51"/>
      <c r="D361" s="51"/>
      <c r="E361" s="56"/>
    </row>
    <row r="362" spans="2:5" ht="12.75">
      <c r="B362" s="53" t="s">
        <v>24</v>
      </c>
      <c r="C362" s="52" t="s">
        <v>15</v>
      </c>
      <c r="D362" s="52"/>
      <c r="E362" s="54">
        <f>MIN(AG315:AG339)</f>
        <v>0</v>
      </c>
    </row>
    <row r="363" spans="2:5" ht="12.75">
      <c r="B363" s="55"/>
      <c r="C363" s="51"/>
      <c r="D363" s="51"/>
      <c r="E363" s="56"/>
    </row>
    <row r="364" spans="2:5" ht="12.75">
      <c r="B364" s="53" t="s">
        <v>25</v>
      </c>
      <c r="C364" s="52"/>
      <c r="D364" s="52"/>
      <c r="E364" s="54">
        <f>COUNTIF(AG315:AG339,"&gt;=50")</f>
        <v>0</v>
      </c>
    </row>
    <row r="365" spans="2:5" ht="12.75">
      <c r="B365" s="55"/>
      <c r="C365" s="51"/>
      <c r="D365" s="51"/>
      <c r="E365" s="56"/>
    </row>
    <row r="366" spans="2:5" ht="12.75">
      <c r="B366" s="53" t="s">
        <v>26</v>
      </c>
      <c r="C366" s="52"/>
      <c r="D366" s="52"/>
      <c r="E366" s="54">
        <f>COUNTIF(AG315:AG339,"&lt;50")</f>
        <v>0</v>
      </c>
    </row>
    <row r="367" spans="2:5" ht="12.75">
      <c r="B367" s="55"/>
      <c r="C367" s="51"/>
      <c r="D367" s="51"/>
      <c r="E367" s="56"/>
    </row>
    <row r="368" spans="2:5" ht="12.75">
      <c r="B368" s="53" t="s">
        <v>33</v>
      </c>
      <c r="C368" s="69">
        <f>COUNTIF(AH315:AH339,"Excelente")</f>
        <v>0</v>
      </c>
      <c r="D368" s="67" t="e">
        <f>ROUND((C368/E354*100),1)</f>
        <v>#DIV/0!</v>
      </c>
      <c r="E368" s="65" t="s">
        <v>15</v>
      </c>
    </row>
    <row r="369" spans="2:5" ht="12.75">
      <c r="B369" s="55"/>
      <c r="C369" s="70"/>
      <c r="D369" s="68"/>
      <c r="E369" s="66"/>
    </row>
    <row r="370" spans="2:5" ht="12.75">
      <c r="B370" s="53" t="s">
        <v>32</v>
      </c>
      <c r="C370" s="69">
        <f>COUNTIF(AH315:AH339,"Sat. Bem")</f>
        <v>0</v>
      </c>
      <c r="D370" s="67" t="e">
        <f>ROUND((C370/E354*100),1)</f>
        <v>#DIV/0!</v>
      </c>
      <c r="E370" s="65" t="s">
        <v>15</v>
      </c>
    </row>
    <row r="371" spans="2:5" ht="12.75">
      <c r="B371" s="55"/>
      <c r="C371" s="70"/>
      <c r="D371" s="68"/>
      <c r="E371" s="66"/>
    </row>
    <row r="372" spans="2:5" ht="12.75">
      <c r="B372" s="53" t="s">
        <v>31</v>
      </c>
      <c r="C372" s="69">
        <f>COUNTIF(AH315:AH339,"Satisfaz")</f>
        <v>0</v>
      </c>
      <c r="D372" s="67" t="e">
        <f>ROUND((C372/E354*100),1)</f>
        <v>#DIV/0!</v>
      </c>
      <c r="E372" s="65" t="s">
        <v>15</v>
      </c>
    </row>
    <row r="373" spans="2:5" ht="12.75">
      <c r="B373" s="55"/>
      <c r="C373" s="70"/>
      <c r="D373" s="68"/>
      <c r="E373" s="66"/>
    </row>
    <row r="374" spans="2:5" ht="12.75">
      <c r="B374" s="53" t="s">
        <v>30</v>
      </c>
      <c r="C374" s="69">
        <f>COUNTIF(AH315:AH339,"Sat. Pouco")</f>
        <v>0</v>
      </c>
      <c r="D374" s="67" t="e">
        <f>ROUND((C374/E354*100),1)</f>
        <v>#DIV/0!</v>
      </c>
      <c r="E374" s="65" t="s">
        <v>15</v>
      </c>
    </row>
    <row r="375" spans="2:5" ht="12.75">
      <c r="B375" s="55"/>
      <c r="C375" s="70"/>
      <c r="D375" s="68"/>
      <c r="E375" s="66"/>
    </row>
    <row r="376" spans="2:5" ht="12.75">
      <c r="B376" s="53" t="s">
        <v>29</v>
      </c>
      <c r="C376" s="69">
        <f>COUNTIF(AH315:AH339,"Não Sat.")</f>
        <v>0</v>
      </c>
      <c r="D376" s="67" t="e">
        <f>ROUND((C376/E354*100),1)</f>
        <v>#DIV/0!</v>
      </c>
      <c r="E376" s="65" t="s">
        <v>15</v>
      </c>
    </row>
    <row r="377" spans="2:5" ht="12.75">
      <c r="B377" s="55"/>
      <c r="C377" s="70"/>
      <c r="D377" s="68"/>
      <c r="E377" s="66"/>
    </row>
    <row r="378" spans="2:5" ht="12.75">
      <c r="B378" s="53" t="s">
        <v>28</v>
      </c>
      <c r="C378" s="69">
        <f>COUNTIF(AH315:AH339,"M. Fraco")</f>
        <v>0</v>
      </c>
      <c r="D378" s="67" t="e">
        <f>ROUND((C378/E354*100),1)</f>
        <v>#DIV/0!</v>
      </c>
      <c r="E378" s="65" t="s">
        <v>15</v>
      </c>
    </row>
    <row r="379" spans="2:5" ht="12.75">
      <c r="B379" s="61"/>
      <c r="C379" s="46"/>
      <c r="D379" s="46"/>
      <c r="E379" s="62"/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3"/>
      <c r="C382" s="47"/>
      <c r="D382" s="47"/>
      <c r="E382" s="64"/>
    </row>
    <row r="386" spans="1:36" ht="15.75">
      <c r="A386" s="60"/>
      <c r="B386" s="60"/>
      <c r="C386" s="74" t="s">
        <v>27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60"/>
      <c r="O386" s="60"/>
      <c r="P386" s="60" t="s">
        <v>34</v>
      </c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1"/>
      <c r="AJ386" s="1"/>
    </row>
    <row r="388" ht="13.5" thickBot="1"/>
    <row r="389" spans="1:36" ht="13.5" thickTop="1">
      <c r="A389" s="9"/>
      <c r="B389" s="27" t="s">
        <v>0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3" t="s">
        <v>1</v>
      </c>
      <c r="AC389" s="81" t="s">
        <v>2</v>
      </c>
      <c r="AD389" s="82"/>
      <c r="AE389" s="82"/>
      <c r="AF389" s="83"/>
      <c r="AG389" s="79" t="s">
        <v>14</v>
      </c>
      <c r="AH389" s="80"/>
      <c r="AI389" s="19"/>
      <c r="AJ389" s="3"/>
    </row>
    <row r="390" spans="1:35" ht="26.25">
      <c r="A390" s="10"/>
      <c r="B390" s="15" t="s">
        <v>17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24">
        <f>SUM(C390:AA390)</f>
        <v>0</v>
      </c>
      <c r="AC390" s="29" t="s">
        <v>3</v>
      </c>
      <c r="AD390" s="29" t="s">
        <v>4</v>
      </c>
      <c r="AE390" s="29" t="s">
        <v>5</v>
      </c>
      <c r="AF390" s="29" t="s">
        <v>6</v>
      </c>
      <c r="AG390" s="8" t="s">
        <v>15</v>
      </c>
      <c r="AH390" s="18" t="s">
        <v>16</v>
      </c>
      <c r="AI390" s="20"/>
    </row>
    <row r="391" spans="1:35" ht="12.75">
      <c r="A391" s="16" t="s">
        <v>7</v>
      </c>
      <c r="B391" s="17" t="s">
        <v>8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5"/>
      <c r="AC391" s="31"/>
      <c r="AD391" s="31"/>
      <c r="AE391" s="31"/>
      <c r="AF391" s="32"/>
      <c r="AG391" s="13"/>
      <c r="AH391" s="12"/>
      <c r="AI391" s="20"/>
    </row>
    <row r="392" spans="1:35" ht="13.5">
      <c r="A392" s="11">
        <v>1</v>
      </c>
      <c r="B392" s="7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26">
        <f aca="true" t="shared" si="60" ref="AB392:AB416">IF(AI392&lt;&gt;0,SUM(C392:AA392),"")</f>
      </c>
      <c r="AC392" s="30">
        <f aca="true" t="shared" si="61" ref="AC392:AC416">SUM(COUNTIF(C392,C$390),COUNTIF(D392,D$390),COUNTIF(E392,E$390),COUNTIF(F392,F$390),COUNTIF(G392,G$390),COUNTIF(H392,H$390),COUNTIF(I392,I$390),COUNTIF(J392,J$390),COUNTIF(K392,K$390),COUNTIF(L392,L$390),COUNTIF(M392,M$390),COUNTIF(N392,N$390),COUNTIF(O392,O$390),COUNTIF(P392,P$390),COUNTIF(Q392,Q$390),COUNTIF(R392,R$390),COUNTIF(S392,S$390),COUNTIF(T392,T$390),COUNTIF(U392,U$390),COUNTIF(V392,V$390),COUNTIF(W392,W$390),COUNTIF(X392,X$390),COUNTIF(Y392,Y$390),COUNTIF(Z392,Z$390),COUNTIF(AA392,AA$390))</f>
        <v>0</v>
      </c>
      <c r="AD392" s="30">
        <f aca="true" t="shared" si="62" ref="AD392:AD416">COUNTA(C392:AA392)-AC392-AE392-AF392</f>
        <v>0</v>
      </c>
      <c r="AE392" s="30">
        <f aca="true" t="shared" si="63" ref="AE392:AE416">COUNTIF(C392:AA392,"0")</f>
        <v>0</v>
      </c>
      <c r="AF392" s="30">
        <f aca="true" t="shared" si="64" ref="AF392:AF416">COUNTIF(C392:AA392,"X")</f>
        <v>0</v>
      </c>
      <c r="AG392" s="21">
        <f aca="true" t="shared" si="65" ref="AG392:AG416">IF(AB392&lt;&gt;"",ROUND((AB392*100)/AB$390,0),"")</f>
      </c>
      <c r="AH392" s="14">
        <f aca="true" t="shared" si="66" ref="AH392:AH416">IF(AG392&lt;&gt;"",IF(AG392&gt;89,"Excelente",IF(AG392&gt;74,"Sat. Bem",IF(AG392&gt;55,"Satisfaz",IF(AG392&gt;49,"Sat. Pouco",IF(AG392&gt;20,"Não Sat.",IF(AG392&gt;=0,"M. Fraco","")))))),"")</f>
      </c>
      <c r="AI392" s="20">
        <f aca="true" t="shared" si="67" ref="AI392:AI416">COUNTA(C392:AA392)</f>
        <v>0</v>
      </c>
    </row>
    <row r="393" spans="1:35" ht="13.5">
      <c r="A393" s="11">
        <v>2</v>
      </c>
      <c r="B393" s="7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t="shared" si="60"/>
      </c>
      <c r="AC393" s="30">
        <f t="shared" si="61"/>
        <v>0</v>
      </c>
      <c r="AD393" s="30">
        <f t="shared" si="62"/>
        <v>0</v>
      </c>
      <c r="AE393" s="30">
        <f t="shared" si="63"/>
        <v>0</v>
      </c>
      <c r="AF393" s="30">
        <f t="shared" si="64"/>
        <v>0</v>
      </c>
      <c r="AG393" s="21">
        <f t="shared" si="65"/>
      </c>
      <c r="AH393" s="14">
        <f t="shared" si="66"/>
      </c>
      <c r="AI393" s="20">
        <f t="shared" si="67"/>
        <v>0</v>
      </c>
    </row>
    <row r="394" spans="1:35" ht="13.5">
      <c r="A394" s="11">
        <v>3</v>
      </c>
      <c r="B394" s="72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5"/>
      <c r="AB394" s="26">
        <f t="shared" si="60"/>
      </c>
      <c r="AC394" s="30">
        <f t="shared" si="61"/>
        <v>0</v>
      </c>
      <c r="AD394" s="30">
        <f t="shared" si="62"/>
        <v>0</v>
      </c>
      <c r="AE394" s="30">
        <f t="shared" si="63"/>
        <v>0</v>
      </c>
      <c r="AF394" s="30">
        <f t="shared" si="64"/>
        <v>0</v>
      </c>
      <c r="AG394" s="21">
        <f t="shared" si="65"/>
      </c>
      <c r="AH394" s="14">
        <f t="shared" si="66"/>
      </c>
      <c r="AI394" s="20">
        <f t="shared" si="67"/>
        <v>0</v>
      </c>
    </row>
    <row r="395" spans="1:35" ht="13.5">
      <c r="A395" s="11">
        <v>4</v>
      </c>
      <c r="B395" s="7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26">
        <f t="shared" si="60"/>
      </c>
      <c r="AC395" s="30">
        <f t="shared" si="61"/>
        <v>0</v>
      </c>
      <c r="AD395" s="30">
        <f t="shared" si="62"/>
        <v>0</v>
      </c>
      <c r="AE395" s="30">
        <f t="shared" si="63"/>
        <v>0</v>
      </c>
      <c r="AF395" s="30">
        <f t="shared" si="64"/>
        <v>0</v>
      </c>
      <c r="AG395" s="21">
        <f t="shared" si="65"/>
      </c>
      <c r="AH395" s="14">
        <f t="shared" si="66"/>
      </c>
      <c r="AI395" s="20">
        <f t="shared" si="67"/>
        <v>0</v>
      </c>
    </row>
    <row r="396" spans="1:35" ht="13.5">
      <c r="A396" s="11">
        <v>5</v>
      </c>
      <c r="B396" s="7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 t="shared" si="61"/>
        <v>0</v>
      </c>
      <c r="AD396" s="30">
        <f t="shared" si="62"/>
        <v>0</v>
      </c>
      <c r="AE396" s="30">
        <f t="shared" si="63"/>
        <v>0</v>
      </c>
      <c r="AF396" s="30">
        <f t="shared" si="64"/>
        <v>0</v>
      </c>
      <c r="AG396" s="21">
        <f t="shared" si="65"/>
      </c>
      <c r="AH396" s="14">
        <f t="shared" si="66"/>
      </c>
      <c r="AI396" s="20">
        <f t="shared" si="67"/>
        <v>0</v>
      </c>
    </row>
    <row r="397" spans="1:35" ht="13.5">
      <c r="A397" s="11">
        <v>6</v>
      </c>
      <c r="B397" s="7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 t="shared" si="61"/>
        <v>0</v>
      </c>
      <c r="AD397" s="30">
        <f t="shared" si="62"/>
        <v>0</v>
      </c>
      <c r="AE397" s="30">
        <f t="shared" si="63"/>
        <v>0</v>
      </c>
      <c r="AF397" s="30">
        <f t="shared" si="64"/>
        <v>0</v>
      </c>
      <c r="AG397" s="21">
        <f t="shared" si="65"/>
      </c>
      <c r="AH397" s="14">
        <f t="shared" si="66"/>
      </c>
      <c r="AI397" s="20">
        <f t="shared" si="67"/>
        <v>0</v>
      </c>
    </row>
    <row r="398" spans="1:35" ht="13.5">
      <c r="A398" s="11">
        <v>7</v>
      </c>
      <c r="B398" s="7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 t="shared" si="61"/>
        <v>0</v>
      </c>
      <c r="AD398" s="30">
        <f t="shared" si="62"/>
        <v>0</v>
      </c>
      <c r="AE398" s="30">
        <f t="shared" si="63"/>
        <v>0</v>
      </c>
      <c r="AF398" s="30">
        <f t="shared" si="64"/>
        <v>0</v>
      </c>
      <c r="AG398" s="21">
        <f t="shared" si="65"/>
      </c>
      <c r="AH398" s="14">
        <f t="shared" si="66"/>
      </c>
      <c r="AI398" s="20">
        <f t="shared" si="67"/>
        <v>0</v>
      </c>
    </row>
    <row r="399" spans="1:35" ht="13.5">
      <c r="A399" s="11">
        <v>8</v>
      </c>
      <c r="B399" s="7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 t="shared" si="61"/>
        <v>0</v>
      </c>
      <c r="AD399" s="30">
        <f t="shared" si="62"/>
        <v>0</v>
      </c>
      <c r="AE399" s="30">
        <f t="shared" si="63"/>
        <v>0</v>
      </c>
      <c r="AF399" s="30">
        <f t="shared" si="64"/>
        <v>0</v>
      </c>
      <c r="AG399" s="21">
        <f t="shared" si="65"/>
      </c>
      <c r="AH399" s="14">
        <f t="shared" si="66"/>
      </c>
      <c r="AI399" s="20">
        <f t="shared" si="67"/>
        <v>0</v>
      </c>
    </row>
    <row r="400" spans="1:35" ht="13.5">
      <c r="A400" s="11">
        <v>9</v>
      </c>
      <c r="B400" s="7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 t="shared" si="61"/>
        <v>0</v>
      </c>
      <c r="AD400" s="30">
        <f t="shared" si="62"/>
        <v>0</v>
      </c>
      <c r="AE400" s="30">
        <f t="shared" si="63"/>
        <v>0</v>
      </c>
      <c r="AF400" s="30">
        <f t="shared" si="64"/>
        <v>0</v>
      </c>
      <c r="AG400" s="21">
        <f t="shared" si="65"/>
      </c>
      <c r="AH400" s="14">
        <f t="shared" si="66"/>
      </c>
      <c r="AI400" s="20">
        <f t="shared" si="67"/>
        <v>0</v>
      </c>
    </row>
    <row r="401" spans="1:35" ht="13.5">
      <c r="A401" s="11">
        <v>10</v>
      </c>
      <c r="B401" s="7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 t="shared" si="61"/>
        <v>0</v>
      </c>
      <c r="AD401" s="30">
        <f t="shared" si="62"/>
        <v>0</v>
      </c>
      <c r="AE401" s="30">
        <f t="shared" si="63"/>
        <v>0</v>
      </c>
      <c r="AF401" s="30">
        <f t="shared" si="64"/>
        <v>0</v>
      </c>
      <c r="AG401" s="21">
        <f t="shared" si="65"/>
      </c>
      <c r="AH401" s="14">
        <f t="shared" si="66"/>
      </c>
      <c r="AI401" s="20">
        <f t="shared" si="67"/>
        <v>0</v>
      </c>
    </row>
    <row r="402" spans="1:35" ht="13.5">
      <c r="A402" s="11">
        <v>11</v>
      </c>
      <c r="B402" s="7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 t="shared" si="61"/>
        <v>0</v>
      </c>
      <c r="AD402" s="30">
        <f t="shared" si="62"/>
        <v>0</v>
      </c>
      <c r="AE402" s="30">
        <f t="shared" si="63"/>
        <v>0</v>
      </c>
      <c r="AF402" s="30">
        <f t="shared" si="64"/>
        <v>0</v>
      </c>
      <c r="AG402" s="21">
        <f t="shared" si="65"/>
      </c>
      <c r="AH402" s="14">
        <f t="shared" si="66"/>
      </c>
      <c r="AI402" s="20">
        <f t="shared" si="67"/>
        <v>0</v>
      </c>
    </row>
    <row r="403" spans="1:35" ht="13.5">
      <c r="A403" s="11">
        <v>12</v>
      </c>
      <c r="B403" s="7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 t="shared" si="61"/>
        <v>0</v>
      </c>
      <c r="AD403" s="30">
        <f t="shared" si="62"/>
        <v>0</v>
      </c>
      <c r="AE403" s="30">
        <f t="shared" si="63"/>
        <v>0</v>
      </c>
      <c r="AF403" s="30">
        <f t="shared" si="64"/>
        <v>0</v>
      </c>
      <c r="AG403" s="21">
        <f t="shared" si="65"/>
      </c>
      <c r="AH403" s="14">
        <f t="shared" si="66"/>
      </c>
      <c r="AI403" s="20">
        <f t="shared" si="67"/>
        <v>0</v>
      </c>
    </row>
    <row r="404" spans="1:35" ht="13.5">
      <c r="A404" s="11">
        <v>13</v>
      </c>
      <c r="B404" s="7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 t="shared" si="61"/>
        <v>0</v>
      </c>
      <c r="AD404" s="30">
        <f t="shared" si="62"/>
        <v>0</v>
      </c>
      <c r="AE404" s="30">
        <f t="shared" si="63"/>
        <v>0</v>
      </c>
      <c r="AF404" s="30">
        <f t="shared" si="64"/>
        <v>0</v>
      </c>
      <c r="AG404" s="21">
        <f t="shared" si="65"/>
      </c>
      <c r="AH404" s="14">
        <f t="shared" si="66"/>
      </c>
      <c r="AI404" s="20">
        <f t="shared" si="67"/>
        <v>0</v>
      </c>
    </row>
    <row r="405" spans="1:35" ht="13.5">
      <c r="A405" s="11">
        <v>14</v>
      </c>
      <c r="B405" s="7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 t="shared" si="61"/>
        <v>0</v>
      </c>
      <c r="AD405" s="30">
        <f t="shared" si="62"/>
        <v>0</v>
      </c>
      <c r="AE405" s="30">
        <f t="shared" si="63"/>
        <v>0</v>
      </c>
      <c r="AF405" s="30">
        <f t="shared" si="64"/>
        <v>0</v>
      </c>
      <c r="AG405" s="21">
        <f t="shared" si="65"/>
      </c>
      <c r="AH405" s="14">
        <f t="shared" si="66"/>
      </c>
      <c r="AI405" s="20">
        <f t="shared" si="67"/>
        <v>0</v>
      </c>
    </row>
    <row r="406" spans="1:35" ht="13.5">
      <c r="A406" s="11">
        <v>15</v>
      </c>
      <c r="B406" s="7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 t="shared" si="61"/>
        <v>0</v>
      </c>
      <c r="AD406" s="30">
        <f t="shared" si="62"/>
        <v>0</v>
      </c>
      <c r="AE406" s="30">
        <f t="shared" si="63"/>
        <v>0</v>
      </c>
      <c r="AF406" s="30">
        <f t="shared" si="64"/>
        <v>0</v>
      </c>
      <c r="AG406" s="21">
        <f t="shared" si="65"/>
      </c>
      <c r="AH406" s="14">
        <f t="shared" si="66"/>
      </c>
      <c r="AI406" s="20">
        <f t="shared" si="67"/>
        <v>0</v>
      </c>
    </row>
    <row r="407" spans="1:35" ht="13.5">
      <c r="A407" s="11">
        <v>16</v>
      </c>
      <c r="B407" s="7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 t="shared" si="61"/>
        <v>0</v>
      </c>
      <c r="AD407" s="30">
        <f t="shared" si="62"/>
        <v>0</v>
      </c>
      <c r="AE407" s="30">
        <f t="shared" si="63"/>
        <v>0</v>
      </c>
      <c r="AF407" s="30">
        <f t="shared" si="64"/>
        <v>0</v>
      </c>
      <c r="AG407" s="21">
        <f t="shared" si="65"/>
      </c>
      <c r="AH407" s="14">
        <f t="shared" si="66"/>
      </c>
      <c r="AI407" s="20">
        <f t="shared" si="67"/>
        <v>0</v>
      </c>
    </row>
    <row r="408" spans="1:35" ht="13.5">
      <c r="A408" s="11">
        <v>17</v>
      </c>
      <c r="B408" s="7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 t="shared" si="61"/>
        <v>0</v>
      </c>
      <c r="AD408" s="30">
        <f t="shared" si="62"/>
        <v>0</v>
      </c>
      <c r="AE408" s="30">
        <f t="shared" si="63"/>
        <v>0</v>
      </c>
      <c r="AF408" s="30">
        <f t="shared" si="64"/>
        <v>0</v>
      </c>
      <c r="AG408" s="21">
        <f t="shared" si="65"/>
      </c>
      <c r="AH408" s="14">
        <f t="shared" si="66"/>
      </c>
      <c r="AI408" s="20">
        <f t="shared" si="67"/>
        <v>0</v>
      </c>
    </row>
    <row r="409" spans="1:35" ht="13.5">
      <c r="A409" s="11">
        <v>18</v>
      </c>
      <c r="B409" s="72"/>
      <c r="C409" s="49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6"/>
      <c r="AB409" s="26">
        <f t="shared" si="60"/>
      </c>
      <c r="AC409" s="30">
        <f t="shared" si="61"/>
        <v>0</v>
      </c>
      <c r="AD409" s="30">
        <f t="shared" si="62"/>
        <v>0</v>
      </c>
      <c r="AE409" s="30">
        <f t="shared" si="63"/>
        <v>0</v>
      </c>
      <c r="AF409" s="30">
        <f t="shared" si="64"/>
        <v>0</v>
      </c>
      <c r="AG409" s="21">
        <f t="shared" si="65"/>
      </c>
      <c r="AH409" s="14">
        <f t="shared" si="66"/>
      </c>
      <c r="AI409" s="20">
        <f t="shared" si="67"/>
        <v>0</v>
      </c>
    </row>
    <row r="410" spans="1:35" ht="13.5">
      <c r="A410" s="11">
        <v>19</v>
      </c>
      <c r="B410" s="7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7"/>
      <c r="AB410" s="26">
        <f t="shared" si="60"/>
      </c>
      <c r="AC410" s="30">
        <f t="shared" si="61"/>
        <v>0</v>
      </c>
      <c r="AD410" s="30">
        <f t="shared" si="62"/>
        <v>0</v>
      </c>
      <c r="AE410" s="30">
        <f t="shared" si="63"/>
        <v>0</v>
      </c>
      <c r="AF410" s="30">
        <f t="shared" si="64"/>
        <v>0</v>
      </c>
      <c r="AG410" s="21">
        <f t="shared" si="65"/>
      </c>
      <c r="AH410" s="14">
        <f t="shared" si="66"/>
      </c>
      <c r="AI410" s="20">
        <f t="shared" si="67"/>
        <v>0</v>
      </c>
    </row>
    <row r="411" spans="1:35" ht="13.5">
      <c r="A411" s="11">
        <v>20</v>
      </c>
      <c r="B411" s="7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 t="shared" si="61"/>
        <v>0</v>
      </c>
      <c r="AD411" s="30">
        <f t="shared" si="62"/>
        <v>0</v>
      </c>
      <c r="AE411" s="30">
        <f t="shared" si="63"/>
        <v>0</v>
      </c>
      <c r="AF411" s="30">
        <f t="shared" si="64"/>
        <v>0</v>
      </c>
      <c r="AG411" s="21">
        <f t="shared" si="65"/>
      </c>
      <c r="AH411" s="14">
        <f t="shared" si="66"/>
      </c>
      <c r="AI411" s="20">
        <f t="shared" si="67"/>
        <v>0</v>
      </c>
    </row>
    <row r="412" spans="1:35" ht="13.5">
      <c r="A412" s="11">
        <v>21</v>
      </c>
      <c r="B412" s="7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26">
        <f t="shared" si="60"/>
      </c>
      <c r="AC412" s="30">
        <f t="shared" si="61"/>
        <v>0</v>
      </c>
      <c r="AD412" s="30">
        <f t="shared" si="62"/>
        <v>0</v>
      </c>
      <c r="AE412" s="30">
        <f t="shared" si="63"/>
        <v>0</v>
      </c>
      <c r="AF412" s="30">
        <f t="shared" si="64"/>
        <v>0</v>
      </c>
      <c r="AG412" s="21">
        <f t="shared" si="65"/>
      </c>
      <c r="AH412" s="14">
        <f t="shared" si="66"/>
      </c>
      <c r="AI412" s="20">
        <f t="shared" si="67"/>
        <v>0</v>
      </c>
    </row>
    <row r="413" spans="1:35" ht="13.5">
      <c r="A413" s="11">
        <v>22</v>
      </c>
      <c r="B413" s="7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 t="shared" si="61"/>
        <v>0</v>
      </c>
      <c r="AD413" s="30">
        <f t="shared" si="62"/>
        <v>0</v>
      </c>
      <c r="AE413" s="30">
        <f t="shared" si="63"/>
        <v>0</v>
      </c>
      <c r="AF413" s="30">
        <f t="shared" si="64"/>
        <v>0</v>
      </c>
      <c r="AG413" s="21">
        <f t="shared" si="65"/>
      </c>
      <c r="AH413" s="14">
        <f t="shared" si="66"/>
      </c>
      <c r="AI413" s="20">
        <f t="shared" si="67"/>
        <v>0</v>
      </c>
    </row>
    <row r="414" spans="1:35" ht="13.5">
      <c r="A414" s="11">
        <v>23</v>
      </c>
      <c r="B414" s="7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 t="shared" si="61"/>
        <v>0</v>
      </c>
      <c r="AD414" s="30">
        <f t="shared" si="62"/>
        <v>0</v>
      </c>
      <c r="AE414" s="30">
        <f t="shared" si="63"/>
        <v>0</v>
      </c>
      <c r="AF414" s="30">
        <f t="shared" si="64"/>
        <v>0</v>
      </c>
      <c r="AG414" s="21">
        <f t="shared" si="65"/>
      </c>
      <c r="AH414" s="14">
        <f t="shared" si="66"/>
      </c>
      <c r="AI414" s="20">
        <f t="shared" si="67"/>
        <v>0</v>
      </c>
    </row>
    <row r="415" spans="1:35" ht="13.5">
      <c r="A415" s="11">
        <v>24</v>
      </c>
      <c r="B415" s="7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 t="shared" si="61"/>
        <v>0</v>
      </c>
      <c r="AD415" s="30">
        <f t="shared" si="62"/>
        <v>0</v>
      </c>
      <c r="AE415" s="30">
        <f t="shared" si="63"/>
        <v>0</v>
      </c>
      <c r="AF415" s="30">
        <f t="shared" si="64"/>
        <v>0</v>
      </c>
      <c r="AG415" s="21">
        <f t="shared" si="65"/>
      </c>
      <c r="AH415" s="14">
        <f t="shared" si="66"/>
      </c>
      <c r="AI415" s="20">
        <f t="shared" si="67"/>
        <v>0</v>
      </c>
    </row>
    <row r="416" spans="1:35" ht="13.5">
      <c r="A416" s="11">
        <v>25</v>
      </c>
      <c r="B416" s="7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 t="shared" si="61"/>
        <v>0</v>
      </c>
      <c r="AD416" s="30">
        <f t="shared" si="62"/>
        <v>0</v>
      </c>
      <c r="AE416" s="30">
        <f t="shared" si="63"/>
        <v>0</v>
      </c>
      <c r="AF416" s="30">
        <f t="shared" si="64"/>
        <v>0</v>
      </c>
      <c r="AG416" s="21">
        <f t="shared" si="65"/>
      </c>
      <c r="AH416" s="14">
        <f t="shared" si="66"/>
      </c>
      <c r="AI416" s="20">
        <f t="shared" si="67"/>
        <v>0</v>
      </c>
    </row>
    <row r="417" spans="1:35" ht="13.5">
      <c r="A417" s="84" t="s">
        <v>9</v>
      </c>
      <c r="B417" s="33" t="s">
        <v>10</v>
      </c>
      <c r="C417" s="34">
        <f aca="true" t="shared" si="68" ref="C417:AA417">COUNTIF(C392:C416,C390)</f>
        <v>0</v>
      </c>
      <c r="D417" s="34">
        <f t="shared" si="68"/>
        <v>0</v>
      </c>
      <c r="E417" s="34">
        <f t="shared" si="68"/>
        <v>0</v>
      </c>
      <c r="F417" s="34">
        <f t="shared" si="68"/>
        <v>0</v>
      </c>
      <c r="G417" s="34">
        <f t="shared" si="68"/>
        <v>0</v>
      </c>
      <c r="H417" s="34">
        <f t="shared" si="68"/>
        <v>0</v>
      </c>
      <c r="I417" s="34">
        <f t="shared" si="68"/>
        <v>0</v>
      </c>
      <c r="J417" s="34">
        <f t="shared" si="68"/>
        <v>0</v>
      </c>
      <c r="K417" s="34">
        <f t="shared" si="68"/>
        <v>0</v>
      </c>
      <c r="L417" s="34">
        <f t="shared" si="68"/>
        <v>0</v>
      </c>
      <c r="M417" s="34">
        <f t="shared" si="68"/>
        <v>0</v>
      </c>
      <c r="N417" s="34">
        <f t="shared" si="68"/>
        <v>0</v>
      </c>
      <c r="O417" s="34">
        <f t="shared" si="68"/>
        <v>0</v>
      </c>
      <c r="P417" s="34">
        <f t="shared" si="68"/>
        <v>0</v>
      </c>
      <c r="Q417" s="34">
        <f t="shared" si="68"/>
        <v>0</v>
      </c>
      <c r="R417" s="34">
        <f t="shared" si="68"/>
        <v>0</v>
      </c>
      <c r="S417" s="34">
        <f t="shared" si="68"/>
        <v>0</v>
      </c>
      <c r="T417" s="34">
        <f t="shared" si="68"/>
        <v>0</v>
      </c>
      <c r="U417" s="34">
        <f t="shared" si="68"/>
        <v>0</v>
      </c>
      <c r="V417" s="34">
        <f t="shared" si="68"/>
        <v>0</v>
      </c>
      <c r="W417" s="34">
        <f t="shared" si="68"/>
        <v>0</v>
      </c>
      <c r="X417" s="34">
        <f t="shared" si="68"/>
        <v>0</v>
      </c>
      <c r="Y417" s="34">
        <f t="shared" si="68"/>
        <v>0</v>
      </c>
      <c r="Z417" s="34">
        <f t="shared" si="68"/>
        <v>0</v>
      </c>
      <c r="AA417" s="34">
        <f t="shared" si="68"/>
        <v>0</v>
      </c>
      <c r="AB417" s="35"/>
      <c r="AC417" s="35"/>
      <c r="AD417" s="35"/>
      <c r="AE417" s="35"/>
      <c r="AF417" s="35"/>
      <c r="AG417" s="36"/>
      <c r="AH417" s="37"/>
      <c r="AI417" s="20"/>
    </row>
    <row r="418" spans="1:35" ht="13.5">
      <c r="A418" s="84"/>
      <c r="B418" s="38" t="s">
        <v>11</v>
      </c>
      <c r="C418" s="22">
        <f aca="true" t="shared" si="69" ref="C418:AA418">COUNTIF(C392:C416,"&gt;0")-COUNTIF(C392:C416,C390)</f>
        <v>0</v>
      </c>
      <c r="D418" s="22">
        <f t="shared" si="69"/>
        <v>0</v>
      </c>
      <c r="E418" s="22">
        <f t="shared" si="69"/>
        <v>0</v>
      </c>
      <c r="F418" s="22">
        <f t="shared" si="69"/>
        <v>0</v>
      </c>
      <c r="G418" s="22">
        <f t="shared" si="69"/>
        <v>0</v>
      </c>
      <c r="H418" s="22">
        <f t="shared" si="69"/>
        <v>0</v>
      </c>
      <c r="I418" s="22">
        <f t="shared" si="69"/>
        <v>0</v>
      </c>
      <c r="J418" s="22">
        <f t="shared" si="69"/>
        <v>0</v>
      </c>
      <c r="K418" s="22">
        <f t="shared" si="69"/>
        <v>0</v>
      </c>
      <c r="L418" s="22">
        <f t="shared" si="69"/>
        <v>0</v>
      </c>
      <c r="M418" s="22">
        <f t="shared" si="69"/>
        <v>0</v>
      </c>
      <c r="N418" s="22">
        <f t="shared" si="69"/>
        <v>0</v>
      </c>
      <c r="O418" s="22">
        <f t="shared" si="69"/>
        <v>0</v>
      </c>
      <c r="P418" s="22">
        <f t="shared" si="69"/>
        <v>0</v>
      </c>
      <c r="Q418" s="22">
        <f t="shared" si="69"/>
        <v>0</v>
      </c>
      <c r="R418" s="22">
        <f t="shared" si="69"/>
        <v>0</v>
      </c>
      <c r="S418" s="22">
        <f t="shared" si="69"/>
        <v>0</v>
      </c>
      <c r="T418" s="22">
        <f t="shared" si="69"/>
        <v>0</v>
      </c>
      <c r="U418" s="22">
        <f t="shared" si="69"/>
        <v>0</v>
      </c>
      <c r="V418" s="22">
        <f t="shared" si="69"/>
        <v>0</v>
      </c>
      <c r="W418" s="22">
        <f t="shared" si="69"/>
        <v>0</v>
      </c>
      <c r="X418" s="22">
        <f t="shared" si="69"/>
        <v>0</v>
      </c>
      <c r="Y418" s="22">
        <f t="shared" si="69"/>
        <v>0</v>
      </c>
      <c r="Z418" s="22">
        <f t="shared" si="69"/>
        <v>0</v>
      </c>
      <c r="AA418" s="22">
        <f t="shared" si="69"/>
        <v>0</v>
      </c>
      <c r="AB418" s="30"/>
      <c r="AC418" s="30"/>
      <c r="AD418" s="30"/>
      <c r="AE418" s="30"/>
      <c r="AF418" s="30"/>
      <c r="AG418" s="39"/>
      <c r="AH418" s="40"/>
      <c r="AI418" s="20"/>
    </row>
    <row r="419" spans="1:35" ht="13.5">
      <c r="A419" s="84"/>
      <c r="B419" s="38" t="s">
        <v>12</v>
      </c>
      <c r="C419" s="22">
        <f aca="true" t="shared" si="70" ref="C419:AA419">COUNTIF(C392:C416,"0")</f>
        <v>0</v>
      </c>
      <c r="D419" s="22">
        <f t="shared" si="70"/>
        <v>0</v>
      </c>
      <c r="E419" s="22">
        <f t="shared" si="70"/>
        <v>0</v>
      </c>
      <c r="F419" s="22">
        <f t="shared" si="70"/>
        <v>0</v>
      </c>
      <c r="G419" s="22">
        <f t="shared" si="70"/>
        <v>0</v>
      </c>
      <c r="H419" s="22">
        <f t="shared" si="70"/>
        <v>0</v>
      </c>
      <c r="I419" s="22">
        <f t="shared" si="70"/>
        <v>0</v>
      </c>
      <c r="J419" s="22">
        <f t="shared" si="70"/>
        <v>0</v>
      </c>
      <c r="K419" s="22">
        <f t="shared" si="70"/>
        <v>0</v>
      </c>
      <c r="L419" s="22">
        <f t="shared" si="70"/>
        <v>0</v>
      </c>
      <c r="M419" s="22">
        <f t="shared" si="70"/>
        <v>0</v>
      </c>
      <c r="N419" s="22">
        <f t="shared" si="70"/>
        <v>0</v>
      </c>
      <c r="O419" s="22">
        <f t="shared" si="70"/>
        <v>0</v>
      </c>
      <c r="P419" s="22">
        <f t="shared" si="70"/>
        <v>0</v>
      </c>
      <c r="Q419" s="22">
        <f t="shared" si="70"/>
        <v>0</v>
      </c>
      <c r="R419" s="22">
        <f t="shared" si="70"/>
        <v>0</v>
      </c>
      <c r="S419" s="22">
        <f t="shared" si="70"/>
        <v>0</v>
      </c>
      <c r="T419" s="22">
        <f t="shared" si="70"/>
        <v>0</v>
      </c>
      <c r="U419" s="22">
        <f t="shared" si="70"/>
        <v>0</v>
      </c>
      <c r="V419" s="22">
        <f t="shared" si="70"/>
        <v>0</v>
      </c>
      <c r="W419" s="22">
        <f t="shared" si="70"/>
        <v>0</v>
      </c>
      <c r="X419" s="22">
        <f t="shared" si="70"/>
        <v>0</v>
      </c>
      <c r="Y419" s="22">
        <f t="shared" si="70"/>
        <v>0</v>
      </c>
      <c r="Z419" s="22">
        <f t="shared" si="70"/>
        <v>0</v>
      </c>
      <c r="AA419" s="22">
        <f t="shared" si="70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4.25" thickBot="1">
      <c r="A420" s="85"/>
      <c r="B420" s="41" t="s">
        <v>13</v>
      </c>
      <c r="C420" s="42">
        <f aca="true" t="shared" si="71" ref="C420:AA420">COUNTIF(C392:C416,"x")</f>
        <v>0</v>
      </c>
      <c r="D420" s="42">
        <f t="shared" si="71"/>
        <v>0</v>
      </c>
      <c r="E420" s="42">
        <f t="shared" si="71"/>
        <v>0</v>
      </c>
      <c r="F420" s="42">
        <f t="shared" si="71"/>
        <v>0</v>
      </c>
      <c r="G420" s="42">
        <f t="shared" si="71"/>
        <v>0</v>
      </c>
      <c r="H420" s="42">
        <f t="shared" si="71"/>
        <v>0</v>
      </c>
      <c r="I420" s="42">
        <f t="shared" si="71"/>
        <v>0</v>
      </c>
      <c r="J420" s="42">
        <f t="shared" si="71"/>
        <v>0</v>
      </c>
      <c r="K420" s="42">
        <f t="shared" si="71"/>
        <v>0</v>
      </c>
      <c r="L420" s="42">
        <f t="shared" si="71"/>
        <v>0</v>
      </c>
      <c r="M420" s="42">
        <f t="shared" si="71"/>
        <v>0</v>
      </c>
      <c r="N420" s="42">
        <f t="shared" si="71"/>
        <v>0</v>
      </c>
      <c r="O420" s="42">
        <f t="shared" si="71"/>
        <v>0</v>
      </c>
      <c r="P420" s="42">
        <f t="shared" si="71"/>
        <v>0</v>
      </c>
      <c r="Q420" s="42">
        <f t="shared" si="71"/>
        <v>0</v>
      </c>
      <c r="R420" s="42">
        <f t="shared" si="71"/>
        <v>0</v>
      </c>
      <c r="S420" s="42">
        <f t="shared" si="71"/>
        <v>0</v>
      </c>
      <c r="T420" s="42">
        <f t="shared" si="71"/>
        <v>0</v>
      </c>
      <c r="U420" s="42">
        <f t="shared" si="71"/>
        <v>0</v>
      </c>
      <c r="V420" s="42">
        <f t="shared" si="71"/>
        <v>0</v>
      </c>
      <c r="W420" s="42">
        <f t="shared" si="71"/>
        <v>0</v>
      </c>
      <c r="X420" s="42">
        <f t="shared" si="71"/>
        <v>0</v>
      </c>
      <c r="Y420" s="42">
        <f t="shared" si="71"/>
        <v>0</v>
      </c>
      <c r="Z420" s="42">
        <f t="shared" si="71"/>
        <v>0</v>
      </c>
      <c r="AA420" s="42">
        <f t="shared" si="71"/>
        <v>0</v>
      </c>
      <c r="AB420" s="43"/>
      <c r="AC420" s="43"/>
      <c r="AD420" s="43"/>
      <c r="AE420" s="43"/>
      <c r="AF420" s="43"/>
      <c r="AG420" s="44"/>
      <c r="AH420" s="45"/>
      <c r="AI420" s="20"/>
    </row>
    <row r="421" ht="13.5" thickTop="1"/>
    <row r="423" spans="1:36" ht="18">
      <c r="A423" s="86" t="str">
        <f>P386</f>
        <v>Teste de Matemática                5 º Ano             Turma A             Data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71"/>
      <c r="AJ423" s="71"/>
    </row>
    <row r="425" spans="1:34" ht="18">
      <c r="A425" s="77" t="s">
        <v>18</v>
      </c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8" spans="2:5" ht="12.75">
      <c r="B428" s="57"/>
      <c r="C428" s="58"/>
      <c r="D428" s="58"/>
      <c r="E428" s="59"/>
    </row>
    <row r="429" spans="2:5" ht="12.75">
      <c r="B429" s="75" t="s">
        <v>20</v>
      </c>
      <c r="C429" s="76"/>
      <c r="D429" s="52"/>
      <c r="E429" s="54">
        <f>COUNTA(B392:B416)</f>
        <v>0</v>
      </c>
    </row>
    <row r="430" spans="2:5" ht="12.75">
      <c r="B430" s="55"/>
      <c r="C430" s="51"/>
      <c r="D430" s="51"/>
      <c r="E430" s="56"/>
    </row>
    <row r="431" spans="2:5" ht="12.75">
      <c r="B431" s="53" t="s">
        <v>19</v>
      </c>
      <c r="C431" s="52"/>
      <c r="D431" s="52"/>
      <c r="E431" s="54">
        <f>25-COUNTIF(AB392:AB416,"")</f>
        <v>0</v>
      </c>
    </row>
    <row r="432" spans="2:5" ht="12.75">
      <c r="B432" s="55"/>
      <c r="C432" s="51"/>
      <c r="D432" s="51"/>
      <c r="E432" s="56"/>
    </row>
    <row r="433" spans="2:5" ht="12.75">
      <c r="B433" s="53" t="s">
        <v>21</v>
      </c>
      <c r="C433" s="52" t="s">
        <v>15</v>
      </c>
      <c r="D433" s="52"/>
      <c r="E433" s="54" t="e">
        <f>AVERAGE(AG392:AG416)</f>
        <v>#DIV/0!</v>
      </c>
    </row>
    <row r="434" spans="2:5" ht="12.75">
      <c r="B434" s="55"/>
      <c r="C434" s="51"/>
      <c r="D434" s="51"/>
      <c r="E434" s="56"/>
    </row>
    <row r="435" spans="2:5" ht="12.75">
      <c r="B435" s="53" t="s">
        <v>22</v>
      </c>
      <c r="C435" s="52" t="s">
        <v>15</v>
      </c>
      <c r="D435" s="52"/>
      <c r="E435" s="54" t="e">
        <f>MODE(AG392:AG416)</f>
        <v>#N/A</v>
      </c>
    </row>
    <row r="436" spans="2:5" ht="12.75">
      <c r="B436" s="55"/>
      <c r="C436" s="51"/>
      <c r="D436" s="51"/>
      <c r="E436" s="56"/>
    </row>
    <row r="437" spans="2:5" ht="12.75">
      <c r="B437" s="53" t="s">
        <v>23</v>
      </c>
      <c r="C437" s="52" t="s">
        <v>15</v>
      </c>
      <c r="D437" s="52"/>
      <c r="E437" s="54">
        <f>MAX(AG392:AG416)</f>
        <v>0</v>
      </c>
    </row>
    <row r="438" spans="2:5" ht="12.75">
      <c r="B438" s="55"/>
      <c r="C438" s="51"/>
      <c r="D438" s="51"/>
      <c r="E438" s="56"/>
    </row>
    <row r="439" spans="2:5" ht="12.75">
      <c r="B439" s="53" t="s">
        <v>24</v>
      </c>
      <c r="C439" s="52" t="s">
        <v>15</v>
      </c>
      <c r="D439" s="52"/>
      <c r="E439" s="54">
        <f>MIN(AG392:AG416)</f>
        <v>0</v>
      </c>
    </row>
    <row r="440" spans="2:5" ht="12.75">
      <c r="B440" s="55"/>
      <c r="C440" s="51"/>
      <c r="D440" s="51"/>
      <c r="E440" s="56"/>
    </row>
    <row r="441" spans="2:5" ht="12.75">
      <c r="B441" s="53" t="s">
        <v>25</v>
      </c>
      <c r="C441" s="52"/>
      <c r="D441" s="52"/>
      <c r="E441" s="54">
        <f>COUNTIF(AG392:AG416,"&gt;=50")</f>
        <v>0</v>
      </c>
    </row>
    <row r="442" spans="2:5" ht="12.75">
      <c r="B442" s="55"/>
      <c r="C442" s="51"/>
      <c r="D442" s="51"/>
      <c r="E442" s="56"/>
    </row>
    <row r="443" spans="2:5" ht="12.75">
      <c r="B443" s="53" t="s">
        <v>26</v>
      </c>
      <c r="C443" s="52"/>
      <c r="D443" s="52"/>
      <c r="E443" s="54">
        <f>COUNTIF(AG392:AG416,"&lt;50")</f>
        <v>0</v>
      </c>
    </row>
    <row r="444" spans="2:5" ht="12.75">
      <c r="B444" s="55"/>
      <c r="C444" s="51"/>
      <c r="D444" s="51"/>
      <c r="E444" s="56"/>
    </row>
    <row r="445" spans="2:5" ht="12.75">
      <c r="B445" s="53" t="s">
        <v>33</v>
      </c>
      <c r="C445" s="69">
        <f>COUNTIF(AH392:AH416,"Excelente")</f>
        <v>0</v>
      </c>
      <c r="D445" s="67" t="e">
        <f>ROUND((C445/E431*100),1)</f>
        <v>#DIV/0!</v>
      </c>
      <c r="E445" s="65" t="s">
        <v>15</v>
      </c>
    </row>
    <row r="446" spans="2:5" ht="12.75">
      <c r="B446" s="55"/>
      <c r="C446" s="70"/>
      <c r="D446" s="68"/>
      <c r="E446" s="66"/>
    </row>
    <row r="447" spans="2:5" ht="12.75">
      <c r="B447" s="53" t="s">
        <v>32</v>
      </c>
      <c r="C447" s="69">
        <f>COUNTIF(AH392:AH416,"Sat. Bem")</f>
        <v>0</v>
      </c>
      <c r="D447" s="67" t="e">
        <f>ROUND((C447/E431*100),1)</f>
        <v>#DIV/0!</v>
      </c>
      <c r="E447" s="65" t="s">
        <v>15</v>
      </c>
    </row>
    <row r="448" spans="2:5" ht="12.75">
      <c r="B448" s="55"/>
      <c r="C448" s="70"/>
      <c r="D448" s="68"/>
      <c r="E448" s="66"/>
    </row>
    <row r="449" spans="2:5" ht="12.75">
      <c r="B449" s="53" t="s">
        <v>31</v>
      </c>
      <c r="C449" s="69">
        <f>COUNTIF(AH392:AH416,"Satisfaz")</f>
        <v>0</v>
      </c>
      <c r="D449" s="67" t="e">
        <f>ROUND((C449/E431*100),1)</f>
        <v>#DIV/0!</v>
      </c>
      <c r="E449" s="65" t="s">
        <v>15</v>
      </c>
    </row>
    <row r="450" spans="2:5" ht="12.75">
      <c r="B450" s="55"/>
      <c r="C450" s="70"/>
      <c r="D450" s="68"/>
      <c r="E450" s="66"/>
    </row>
    <row r="451" spans="2:5" ht="12.75">
      <c r="B451" s="53" t="s">
        <v>30</v>
      </c>
      <c r="C451" s="69">
        <f>COUNTIF(AH392:AH416,"Sat. Pouco")</f>
        <v>0</v>
      </c>
      <c r="D451" s="67" t="e">
        <f>ROUND((C451/E431*100),1)</f>
        <v>#DIV/0!</v>
      </c>
      <c r="E451" s="65" t="s">
        <v>15</v>
      </c>
    </row>
    <row r="452" spans="2:5" ht="12.75">
      <c r="B452" s="55"/>
      <c r="C452" s="70"/>
      <c r="D452" s="68"/>
      <c r="E452" s="66"/>
    </row>
    <row r="453" spans="2:5" ht="12.75">
      <c r="B453" s="53" t="s">
        <v>29</v>
      </c>
      <c r="C453" s="69">
        <f>COUNTIF(AH392:AH416,"Não Sat.")</f>
        <v>0</v>
      </c>
      <c r="D453" s="67" t="e">
        <f>ROUND((C453/E431*100),1)</f>
        <v>#DIV/0!</v>
      </c>
      <c r="E453" s="65" t="s">
        <v>15</v>
      </c>
    </row>
    <row r="454" spans="2:5" ht="12.75">
      <c r="B454" s="55"/>
      <c r="C454" s="70"/>
      <c r="D454" s="68"/>
      <c r="E454" s="66"/>
    </row>
    <row r="455" spans="2:5" ht="12.75">
      <c r="B455" s="53" t="s">
        <v>28</v>
      </c>
      <c r="C455" s="69">
        <f>COUNTIF(AH392:AH416,"M. Fraco")</f>
        <v>0</v>
      </c>
      <c r="D455" s="67" t="e">
        <f>ROUND((C455/E431*100),1)</f>
        <v>#DIV/0!</v>
      </c>
      <c r="E455" s="65" t="s">
        <v>15</v>
      </c>
    </row>
    <row r="456" spans="2:5" ht="12.75">
      <c r="B456" s="61"/>
      <c r="C456" s="46"/>
      <c r="D456" s="46"/>
      <c r="E456" s="62"/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3"/>
      <c r="C459" s="47"/>
      <c r="D459" s="47"/>
      <c r="E459" s="64"/>
    </row>
  </sheetData>
  <mergeCells count="42">
    <mergeCell ref="C1:M1"/>
    <mergeCell ref="B44:C44"/>
    <mergeCell ref="A40:AH40"/>
    <mergeCell ref="AG4:AH4"/>
    <mergeCell ref="AC4:AF4"/>
    <mergeCell ref="A32:A35"/>
    <mergeCell ref="A38:AH38"/>
    <mergeCell ref="C78:M78"/>
    <mergeCell ref="AC81:AF81"/>
    <mergeCell ref="AG81:AH81"/>
    <mergeCell ref="A109:A112"/>
    <mergeCell ref="A115:AH115"/>
    <mergeCell ref="A117:AH117"/>
    <mergeCell ref="B121:C121"/>
    <mergeCell ref="C155:M155"/>
    <mergeCell ref="AC158:AF158"/>
    <mergeCell ref="AG158:AH158"/>
    <mergeCell ref="A186:A189"/>
    <mergeCell ref="A192:AH192"/>
    <mergeCell ref="A194:AH194"/>
    <mergeCell ref="B198:C198"/>
    <mergeCell ref="C232:M232"/>
    <mergeCell ref="AC235:AF235"/>
    <mergeCell ref="AG235:AH235"/>
    <mergeCell ref="A263:A266"/>
    <mergeCell ref="A269:AH269"/>
    <mergeCell ref="A271:AH271"/>
    <mergeCell ref="B275:C275"/>
    <mergeCell ref="C309:M309"/>
    <mergeCell ref="AC312:AF312"/>
    <mergeCell ref="AG312:AH312"/>
    <mergeCell ref="A340:A343"/>
    <mergeCell ref="A346:AH346"/>
    <mergeCell ref="A348:AH348"/>
    <mergeCell ref="B352:C352"/>
    <mergeCell ref="C386:M386"/>
    <mergeCell ref="A425:AH425"/>
    <mergeCell ref="B429:C429"/>
    <mergeCell ref="AC389:AF389"/>
    <mergeCell ref="AG389:AH389"/>
    <mergeCell ref="A417:A420"/>
    <mergeCell ref="A423:AH423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59"/>
  <sheetViews>
    <sheetView zoomScale="75" zoomScaleNormal="75" workbookViewId="0" topLeftCell="A442">
      <selection activeCell="V462" sqref="V462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1" spans="1:34" s="1" customFormat="1" ht="15.75" customHeight="1">
      <c r="A1" s="60"/>
      <c r="B1" s="60"/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60"/>
      <c r="O1" s="60"/>
      <c r="P1" s="60" t="s">
        <v>35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3" ht="18" customHeight="1" thickBot="1"/>
    <row r="4" spans="1:35" s="3" customFormat="1" ht="12.75" customHeight="1" thickTop="1">
      <c r="A4" s="9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3" t="s">
        <v>1</v>
      </c>
      <c r="AC4" s="81" t="s">
        <v>2</v>
      </c>
      <c r="AD4" s="82"/>
      <c r="AE4" s="82"/>
      <c r="AF4" s="83"/>
      <c r="AG4" s="79" t="s">
        <v>14</v>
      </c>
      <c r="AH4" s="80"/>
      <c r="AI4" s="19"/>
    </row>
    <row r="5" spans="1:35" ht="26.25">
      <c r="A5" s="10"/>
      <c r="B5" s="15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24">
        <f>SUM(C5:AA5)</f>
        <v>0</v>
      </c>
      <c r="AC5" s="29" t="s">
        <v>3</v>
      </c>
      <c r="AD5" s="29" t="s">
        <v>4</v>
      </c>
      <c r="AE5" s="29" t="s">
        <v>5</v>
      </c>
      <c r="AF5" s="29" t="s">
        <v>6</v>
      </c>
      <c r="AG5" s="8" t="s">
        <v>15</v>
      </c>
      <c r="AH5" s="18" t="s">
        <v>16</v>
      </c>
      <c r="AI5" s="20"/>
    </row>
    <row r="6" spans="1:35" ht="12.75">
      <c r="A6" s="16" t="s">
        <v>7</v>
      </c>
      <c r="B6" s="17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5"/>
      <c r="AC6" s="31"/>
      <c r="AD6" s="31"/>
      <c r="AE6" s="31"/>
      <c r="AF6" s="32"/>
      <c r="AG6" s="13"/>
      <c r="AH6" s="12"/>
      <c r="AI6" s="20"/>
    </row>
    <row r="7" spans="1:35" ht="13.5">
      <c r="A7" s="11">
        <v>1</v>
      </c>
      <c r="B7" s="7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6">
        <f aca="true" t="shared" si="0" ref="AB7:AB31">IF(AI7&lt;&gt;0,SUM(C7:AA7),"")</f>
      </c>
      <c r="AC7" s="30">
        <f aca="true" t="shared" si="1" ref="AC7:AC31">SUM(COUNTIF(C7,C$5),COUNTIF(D7,D$5),COUNTIF(E7,E$5),COUNTIF(F7,F$5),COUNTIF(G7,G$5),COUNTIF(H7,H$5),COUNTIF(I7,I$5),COUNTIF(J7,J$5),COUNTIF(K7,K$5),COUNTIF(L7,L$5),COUNTIF(M7,M$5),COUNTIF(N7,N$5),COUNTIF(O7,O$5),COUNTIF(P7,P$5),COUNTIF(Q7,Q$5),COUNTIF(R7,R$5),COUNTIF(S7,S$5),COUNTIF(T7,T$5),COUNTIF(U7,U$5),COUNTIF(V7,V$5),COUNTIF(W7,W$5),COUNTIF(X7,X$5),COUNTIF(Y7,Y$5),COUNTIF(Z7,Z$5),COUNTIF(AA7,AA$5))</f>
        <v>0</v>
      </c>
      <c r="AD7" s="30">
        <f aca="true" t="shared" si="2" ref="AD7:AD31">COUNTA(C7:AA7)-AC7-AE7-AF7</f>
        <v>0</v>
      </c>
      <c r="AE7" s="30">
        <f aca="true" t="shared" si="3" ref="AE7:AE31">COUNTIF(C7:AA7,"0")</f>
        <v>0</v>
      </c>
      <c r="AF7" s="30">
        <f aca="true" t="shared" si="4" ref="AF7:AF31">COUNTIF(C7:AA7,"X")</f>
        <v>0</v>
      </c>
      <c r="AG7" s="21">
        <f aca="true" t="shared" si="5" ref="AG7:AG31">IF(AB7&lt;&gt;"",ROUND((AB7*100)/AB$5,0),"")</f>
      </c>
      <c r="AH7" s="14">
        <f aca="true" t="shared" si="6" ref="AH7:AH31">IF(AG7&lt;&gt;"",IF(AG7&gt;89,"Excelente",IF(AG7&gt;74,"Sat. Bem",IF(AG7&gt;55,"Satisfaz",IF(AG7&gt;49,"Sat. Pouco",IF(AG7&gt;20,"Não Sat.",IF(AG7&gt;=0,"M. Fraco","")))))),"")</f>
      </c>
      <c r="AI7" s="20">
        <f aca="true" t="shared" si="7" ref="AI7:AI31">COUNTA(C7:AA7)</f>
        <v>0</v>
      </c>
    </row>
    <row r="8" spans="1:35" ht="13.5">
      <c r="A8" s="11">
        <v>2</v>
      </c>
      <c r="B8" s="7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t="shared" si="0"/>
      </c>
      <c r="AC8" s="30">
        <f t="shared" si="1"/>
        <v>0</v>
      </c>
      <c r="AD8" s="30">
        <f t="shared" si="2"/>
        <v>0</v>
      </c>
      <c r="AE8" s="30">
        <f t="shared" si="3"/>
        <v>0</v>
      </c>
      <c r="AF8" s="30">
        <f t="shared" si="4"/>
        <v>0</v>
      </c>
      <c r="AG8" s="21">
        <f t="shared" si="5"/>
      </c>
      <c r="AH8" s="14">
        <f t="shared" si="6"/>
      </c>
      <c r="AI8" s="20">
        <f t="shared" si="7"/>
        <v>0</v>
      </c>
    </row>
    <row r="9" spans="1:35" ht="13.5">
      <c r="A9" s="11">
        <v>3</v>
      </c>
      <c r="B9" s="7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4</v>
      </c>
      <c r="B10" s="7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5</v>
      </c>
      <c r="B11" s="7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6</v>
      </c>
      <c r="B12" s="7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7</v>
      </c>
      <c r="B13" s="7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8</v>
      </c>
      <c r="B14" s="7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9</v>
      </c>
      <c r="B15" s="7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10</v>
      </c>
      <c r="B16" s="7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11</v>
      </c>
      <c r="B17" s="7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12</v>
      </c>
      <c r="B18" s="7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13</v>
      </c>
      <c r="B19" s="7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14</v>
      </c>
      <c r="B20" s="7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15</v>
      </c>
      <c r="B21" s="7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16</v>
      </c>
      <c r="B22" s="7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17</v>
      </c>
      <c r="B23" s="7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18</v>
      </c>
      <c r="B24" s="72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6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19</v>
      </c>
      <c r="B25" s="7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20</v>
      </c>
      <c r="B26" s="7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21</v>
      </c>
      <c r="B27" s="7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22</v>
      </c>
      <c r="B28" s="7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23</v>
      </c>
      <c r="B29" s="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24</v>
      </c>
      <c r="B30" s="7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25</v>
      </c>
      <c r="B31" s="7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84" t="s">
        <v>9</v>
      </c>
      <c r="B32" s="33" t="s">
        <v>10</v>
      </c>
      <c r="C32" s="34">
        <f aca="true" t="shared" si="8" ref="C32:AA32">COUNTIF(C7:C31,C5)</f>
        <v>0</v>
      </c>
      <c r="D32" s="34">
        <f t="shared" si="8"/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4">
        <f t="shared" si="8"/>
        <v>0</v>
      </c>
      <c r="S32" s="34">
        <f t="shared" si="8"/>
        <v>0</v>
      </c>
      <c r="T32" s="34">
        <f t="shared" si="8"/>
        <v>0</v>
      </c>
      <c r="U32" s="34">
        <f t="shared" si="8"/>
        <v>0</v>
      </c>
      <c r="V32" s="34">
        <f t="shared" si="8"/>
        <v>0</v>
      </c>
      <c r="W32" s="34">
        <f t="shared" si="8"/>
        <v>0</v>
      </c>
      <c r="X32" s="34">
        <f t="shared" si="8"/>
        <v>0</v>
      </c>
      <c r="Y32" s="34">
        <f t="shared" si="8"/>
        <v>0</v>
      </c>
      <c r="Z32" s="34">
        <f t="shared" si="8"/>
        <v>0</v>
      </c>
      <c r="AA32" s="34">
        <f t="shared" si="8"/>
        <v>0</v>
      </c>
      <c r="AB32" s="35"/>
      <c r="AC32" s="35"/>
      <c r="AD32" s="35"/>
      <c r="AE32" s="35"/>
      <c r="AF32" s="35"/>
      <c r="AG32" s="36"/>
      <c r="AH32" s="37"/>
      <c r="AI32" s="20"/>
    </row>
    <row r="33" spans="1:35" ht="13.5">
      <c r="A33" s="84"/>
      <c r="B33" s="38" t="s">
        <v>11</v>
      </c>
      <c r="C33" s="22">
        <f aca="true" t="shared" si="9" ref="C33:AA33">COUNTIF(C7:C31,"&gt;0")-COUNTIF(C7:C31,C5)</f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22">
        <f t="shared" si="9"/>
        <v>0</v>
      </c>
      <c r="J33" s="22">
        <f t="shared" si="9"/>
        <v>0</v>
      </c>
      <c r="K33" s="22">
        <f t="shared" si="9"/>
        <v>0</v>
      </c>
      <c r="L33" s="22">
        <f t="shared" si="9"/>
        <v>0</v>
      </c>
      <c r="M33" s="22">
        <f t="shared" si="9"/>
        <v>0</v>
      </c>
      <c r="N33" s="22">
        <f t="shared" si="9"/>
        <v>0</v>
      </c>
      <c r="O33" s="22">
        <f t="shared" si="9"/>
        <v>0</v>
      </c>
      <c r="P33" s="22">
        <f t="shared" si="9"/>
        <v>0</v>
      </c>
      <c r="Q33" s="22">
        <f t="shared" si="9"/>
        <v>0</v>
      </c>
      <c r="R33" s="22">
        <f t="shared" si="9"/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30"/>
      <c r="AC33" s="30"/>
      <c r="AD33" s="30"/>
      <c r="AE33" s="30"/>
      <c r="AF33" s="30"/>
      <c r="AG33" s="39"/>
      <c r="AH33" s="40"/>
      <c r="AI33" s="20"/>
    </row>
    <row r="34" spans="1:35" ht="13.5">
      <c r="A34" s="84"/>
      <c r="B34" s="38" t="s">
        <v>12</v>
      </c>
      <c r="C34" s="22">
        <f aca="true" t="shared" si="10" ref="C34:AA34">COUNTIF(C7:C31,"0")</f>
        <v>0</v>
      </c>
      <c r="D34" s="22">
        <f t="shared" si="10"/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10"/>
        <v>0</v>
      </c>
      <c r="J34" s="22">
        <f t="shared" si="10"/>
        <v>0</v>
      </c>
      <c r="K34" s="22">
        <f t="shared" si="10"/>
        <v>0</v>
      </c>
      <c r="L34" s="22">
        <f t="shared" si="10"/>
        <v>0</v>
      </c>
      <c r="M34" s="22">
        <f t="shared" si="10"/>
        <v>0</v>
      </c>
      <c r="N34" s="22">
        <f t="shared" si="10"/>
        <v>0</v>
      </c>
      <c r="O34" s="22">
        <f t="shared" si="10"/>
        <v>0</v>
      </c>
      <c r="P34" s="22">
        <f t="shared" si="10"/>
        <v>0</v>
      </c>
      <c r="Q34" s="22">
        <f t="shared" si="10"/>
        <v>0</v>
      </c>
      <c r="R34" s="22">
        <f t="shared" si="10"/>
        <v>0</v>
      </c>
      <c r="S34" s="22">
        <f t="shared" si="10"/>
        <v>0</v>
      </c>
      <c r="T34" s="22">
        <f t="shared" si="10"/>
        <v>0</v>
      </c>
      <c r="U34" s="22">
        <f t="shared" si="10"/>
        <v>0</v>
      </c>
      <c r="V34" s="22">
        <f t="shared" si="10"/>
        <v>0</v>
      </c>
      <c r="W34" s="22">
        <f t="shared" si="10"/>
        <v>0</v>
      </c>
      <c r="X34" s="22">
        <f t="shared" si="10"/>
        <v>0</v>
      </c>
      <c r="Y34" s="22">
        <f t="shared" si="10"/>
        <v>0</v>
      </c>
      <c r="Z34" s="22">
        <f t="shared" si="10"/>
        <v>0</v>
      </c>
      <c r="AA34" s="22">
        <f t="shared" si="10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4.25" thickBot="1">
      <c r="A35" s="85"/>
      <c r="B35" s="41" t="s">
        <v>13</v>
      </c>
      <c r="C35" s="42">
        <f aca="true" t="shared" si="11" ref="C35:AA35">COUNTIF(C7:C31,"x")</f>
        <v>0</v>
      </c>
      <c r="D35" s="42">
        <f t="shared" si="11"/>
        <v>0</v>
      </c>
      <c r="E35" s="42">
        <f t="shared" si="11"/>
        <v>0</v>
      </c>
      <c r="F35" s="42">
        <f t="shared" si="11"/>
        <v>0</v>
      </c>
      <c r="G35" s="42">
        <f t="shared" si="11"/>
        <v>0</v>
      </c>
      <c r="H35" s="42">
        <f t="shared" si="11"/>
        <v>0</v>
      </c>
      <c r="I35" s="42">
        <f t="shared" si="11"/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42">
        <f t="shared" si="11"/>
        <v>0</v>
      </c>
      <c r="Q35" s="42">
        <f t="shared" si="11"/>
        <v>0</v>
      </c>
      <c r="R35" s="4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3"/>
      <c r="AC35" s="43"/>
      <c r="AD35" s="43"/>
      <c r="AE35" s="43"/>
      <c r="AF35" s="43"/>
      <c r="AG35" s="44"/>
      <c r="AH35" s="45"/>
      <c r="AI35" s="20"/>
    </row>
    <row r="36" ht="13.5" thickTop="1"/>
    <row r="38" spans="1:34" s="71" customFormat="1" ht="18">
      <c r="A38" s="86" t="str">
        <f>P1</f>
        <v>Teste de Matemática                5 º Ano             Turma B             Data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40" spans="1:34" ht="18">
      <c r="A40" s="77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3" spans="2:5" ht="12.75">
      <c r="B43" s="57"/>
      <c r="C43" s="58"/>
      <c r="D43" s="58"/>
      <c r="E43" s="59"/>
    </row>
    <row r="44" spans="2:5" ht="12.75">
      <c r="B44" s="75" t="s">
        <v>20</v>
      </c>
      <c r="C44" s="76"/>
      <c r="D44" s="52"/>
      <c r="E44" s="54">
        <f>COUNTA(B7:B31)</f>
        <v>0</v>
      </c>
    </row>
    <row r="45" spans="2:5" ht="12.75">
      <c r="B45" s="55"/>
      <c r="C45" s="51"/>
      <c r="D45" s="51"/>
      <c r="E45" s="56"/>
    </row>
    <row r="46" spans="2:5" ht="12.75">
      <c r="B46" s="53" t="s">
        <v>19</v>
      </c>
      <c r="C46" s="52"/>
      <c r="D46" s="52"/>
      <c r="E46" s="54">
        <f>25-COUNTIF(AB7:AB31,"")</f>
        <v>0</v>
      </c>
    </row>
    <row r="47" spans="2:5" ht="12.75">
      <c r="B47" s="55"/>
      <c r="C47" s="51"/>
      <c r="D47" s="51"/>
      <c r="E47" s="56"/>
    </row>
    <row r="48" spans="2:5" ht="12.75">
      <c r="B48" s="53" t="s">
        <v>21</v>
      </c>
      <c r="C48" s="52" t="s">
        <v>15</v>
      </c>
      <c r="D48" s="52"/>
      <c r="E48" s="54" t="e">
        <f>AVERAGE(AG7:AG31)</f>
        <v>#DIV/0!</v>
      </c>
    </row>
    <row r="49" spans="2:5" ht="12.75">
      <c r="B49" s="55"/>
      <c r="C49" s="51"/>
      <c r="D49" s="51"/>
      <c r="E49" s="56"/>
    </row>
    <row r="50" spans="2:5" ht="12.75">
      <c r="B50" s="53" t="s">
        <v>22</v>
      </c>
      <c r="C50" s="52" t="s">
        <v>15</v>
      </c>
      <c r="D50" s="52"/>
      <c r="E50" s="54" t="e">
        <f>MODE(AG7:AG31)</f>
        <v>#N/A</v>
      </c>
    </row>
    <row r="51" spans="2:5" ht="12.75">
      <c r="B51" s="55"/>
      <c r="C51" s="51"/>
      <c r="D51" s="51"/>
      <c r="E51" s="56"/>
    </row>
    <row r="52" spans="2:5" ht="12.75">
      <c r="B52" s="53" t="s">
        <v>23</v>
      </c>
      <c r="C52" s="52" t="s">
        <v>15</v>
      </c>
      <c r="D52" s="52"/>
      <c r="E52" s="54">
        <f>MAX(AG7:AG31)</f>
        <v>0</v>
      </c>
    </row>
    <row r="53" spans="2:5" ht="12.75">
      <c r="B53" s="55"/>
      <c r="C53" s="51"/>
      <c r="D53" s="51"/>
      <c r="E53" s="56"/>
    </row>
    <row r="54" spans="2:5" ht="12.75">
      <c r="B54" s="53" t="s">
        <v>24</v>
      </c>
      <c r="C54" s="52" t="s">
        <v>15</v>
      </c>
      <c r="D54" s="52"/>
      <c r="E54" s="54">
        <f>MIN(AG7:AG31)</f>
        <v>0</v>
      </c>
    </row>
    <row r="55" spans="2:5" ht="12.75">
      <c r="B55" s="55"/>
      <c r="C55" s="51"/>
      <c r="D55" s="51"/>
      <c r="E55" s="56"/>
    </row>
    <row r="56" spans="2:5" ht="12.75">
      <c r="B56" s="53" t="s">
        <v>25</v>
      </c>
      <c r="C56" s="52"/>
      <c r="D56" s="52"/>
      <c r="E56" s="54">
        <f>COUNTIF(AG7:AG31,"&gt;=50")</f>
        <v>0</v>
      </c>
    </row>
    <row r="57" spans="2:5" ht="12.75">
      <c r="B57" s="55"/>
      <c r="C57" s="51"/>
      <c r="D57" s="51"/>
      <c r="E57" s="56"/>
    </row>
    <row r="58" spans="2:5" ht="12.75">
      <c r="B58" s="53" t="s">
        <v>26</v>
      </c>
      <c r="C58" s="52"/>
      <c r="D58" s="52"/>
      <c r="E58" s="54">
        <f>COUNTIF(AG7:AG31,"&lt;50")</f>
        <v>0</v>
      </c>
    </row>
    <row r="59" spans="2:5" ht="12.75">
      <c r="B59" s="55"/>
      <c r="C59" s="51"/>
      <c r="D59" s="51"/>
      <c r="E59" s="56"/>
    </row>
    <row r="60" spans="2:5" ht="12.75">
      <c r="B60" s="53" t="s">
        <v>33</v>
      </c>
      <c r="C60" s="69">
        <f>COUNTIF(AH7:AH31,"Excelente")</f>
        <v>0</v>
      </c>
      <c r="D60" s="67" t="e">
        <f>ROUND((C60/E46*100),1)</f>
        <v>#DIV/0!</v>
      </c>
      <c r="E60" s="65" t="s">
        <v>15</v>
      </c>
    </row>
    <row r="61" spans="2:5" ht="12.75">
      <c r="B61" s="55"/>
      <c r="C61" s="70"/>
      <c r="D61" s="68"/>
      <c r="E61" s="66"/>
    </row>
    <row r="62" spans="2:5" ht="12.75">
      <c r="B62" s="53" t="s">
        <v>32</v>
      </c>
      <c r="C62" s="69">
        <f>COUNTIF(AH7:AH31,"Sat. Bem")</f>
        <v>0</v>
      </c>
      <c r="D62" s="67" t="e">
        <f>ROUND((C62/E46*100),1)</f>
        <v>#DIV/0!</v>
      </c>
      <c r="E62" s="65" t="s">
        <v>15</v>
      </c>
    </row>
    <row r="63" spans="2:5" ht="12.75">
      <c r="B63" s="55"/>
      <c r="C63" s="70"/>
      <c r="D63" s="68"/>
      <c r="E63" s="66"/>
    </row>
    <row r="64" spans="2:5" ht="12.75">
      <c r="B64" s="53" t="s">
        <v>31</v>
      </c>
      <c r="C64" s="69">
        <f>COUNTIF(AH7:AH31,"Satisfaz")</f>
        <v>0</v>
      </c>
      <c r="D64" s="67" t="e">
        <f>ROUND((C64/E46*100),1)</f>
        <v>#DIV/0!</v>
      </c>
      <c r="E64" s="65" t="s">
        <v>15</v>
      </c>
    </row>
    <row r="65" spans="2:5" ht="12.75">
      <c r="B65" s="55"/>
      <c r="C65" s="70"/>
      <c r="D65" s="68"/>
      <c r="E65" s="66"/>
    </row>
    <row r="66" spans="2:5" ht="12.75">
      <c r="B66" s="53" t="s">
        <v>30</v>
      </c>
      <c r="C66" s="69">
        <f>COUNTIF(AH7:AH31,"Sat. Pouco")</f>
        <v>0</v>
      </c>
      <c r="D66" s="67" t="e">
        <f>ROUND((C66/E46*100),1)</f>
        <v>#DIV/0!</v>
      </c>
      <c r="E66" s="65" t="s">
        <v>15</v>
      </c>
    </row>
    <row r="67" spans="2:5" ht="12.75">
      <c r="B67" s="55"/>
      <c r="C67" s="70"/>
      <c r="D67" s="68"/>
      <c r="E67" s="66"/>
    </row>
    <row r="68" spans="2:5" ht="12.75">
      <c r="B68" s="53" t="s">
        <v>29</v>
      </c>
      <c r="C68" s="69">
        <f>COUNTIF(AH7:AH31,"Não Sat.")</f>
        <v>0</v>
      </c>
      <c r="D68" s="67" t="e">
        <f>ROUND((C68/E46*100),1)</f>
        <v>#DIV/0!</v>
      </c>
      <c r="E68" s="65" t="s">
        <v>15</v>
      </c>
    </row>
    <row r="69" spans="2:5" ht="12.75">
      <c r="B69" s="55"/>
      <c r="C69" s="70"/>
      <c r="D69" s="68"/>
      <c r="E69" s="66"/>
    </row>
    <row r="70" spans="2:5" ht="12.75">
      <c r="B70" s="53" t="s">
        <v>28</v>
      </c>
      <c r="C70" s="69">
        <f>COUNTIF(AH7:AH31,"M. Fraco")</f>
        <v>0</v>
      </c>
      <c r="D70" s="67" t="e">
        <f>ROUND((C70/E46*100),1)</f>
        <v>#DIV/0!</v>
      </c>
      <c r="E70" s="65" t="s">
        <v>15</v>
      </c>
    </row>
    <row r="71" spans="2:5" ht="12.75">
      <c r="B71" s="61"/>
      <c r="C71" s="46"/>
      <c r="D71" s="46"/>
      <c r="E71" s="62"/>
    </row>
    <row r="72" spans="2:5" ht="12.75">
      <c r="B72" s="61"/>
      <c r="C72" s="46"/>
      <c r="D72" s="46"/>
      <c r="E72" s="62"/>
    </row>
    <row r="73" spans="2:5" ht="12.75">
      <c r="B73" s="61"/>
      <c r="C73" s="46"/>
      <c r="D73" s="46"/>
      <c r="E73" s="62"/>
    </row>
    <row r="74" spans="2:5" ht="12.75">
      <c r="B74" s="63"/>
      <c r="C74" s="47"/>
      <c r="D74" s="47"/>
      <c r="E74" s="64"/>
    </row>
    <row r="78" spans="1:36" ht="15.75">
      <c r="A78" s="60"/>
      <c r="B78" s="60"/>
      <c r="C78" s="74" t="s">
        <v>27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60"/>
      <c r="O78" s="60"/>
      <c r="P78" s="60" t="s">
        <v>35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1"/>
      <c r="AJ78" s="1"/>
    </row>
    <row r="80" ht="13.5" thickBot="1"/>
    <row r="81" spans="1:36" ht="13.5" thickTop="1">
      <c r="A81" s="9"/>
      <c r="B81" s="27" t="s">
        <v>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3" t="s">
        <v>1</v>
      </c>
      <c r="AC81" s="81" t="s">
        <v>2</v>
      </c>
      <c r="AD81" s="82"/>
      <c r="AE81" s="82"/>
      <c r="AF81" s="83"/>
      <c r="AG81" s="79" t="s">
        <v>14</v>
      </c>
      <c r="AH81" s="80"/>
      <c r="AI81" s="19"/>
      <c r="AJ81" s="3"/>
    </row>
    <row r="82" spans="1:35" ht="26.25">
      <c r="A82" s="10"/>
      <c r="B82" s="15" t="s">
        <v>17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24">
        <f>SUM(C82:AA82)</f>
        <v>0</v>
      </c>
      <c r="AC82" s="29" t="s">
        <v>3</v>
      </c>
      <c r="AD82" s="29" t="s">
        <v>4</v>
      </c>
      <c r="AE82" s="29" t="s">
        <v>5</v>
      </c>
      <c r="AF82" s="29" t="s">
        <v>6</v>
      </c>
      <c r="AG82" s="8" t="s">
        <v>15</v>
      </c>
      <c r="AH82" s="18" t="s">
        <v>16</v>
      </c>
      <c r="AI82" s="20"/>
    </row>
    <row r="83" spans="1:35" ht="12.75">
      <c r="A83" s="16" t="s">
        <v>7</v>
      </c>
      <c r="B83" s="17" t="s">
        <v>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5"/>
      <c r="AC83" s="31"/>
      <c r="AD83" s="31"/>
      <c r="AE83" s="31"/>
      <c r="AF83" s="32"/>
      <c r="AG83" s="13"/>
      <c r="AH83" s="12"/>
      <c r="AI83" s="20"/>
    </row>
    <row r="84" spans="1:35" ht="13.5">
      <c r="A84" s="11">
        <v>1</v>
      </c>
      <c r="B84" s="7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26">
        <f aca="true" t="shared" si="12" ref="AB84:AB108">IF(AI84&lt;&gt;0,SUM(C84:AA84),"")</f>
      </c>
      <c r="AC84" s="30">
        <f aca="true" t="shared" si="13" ref="AC84:AC108">SUM(COUNTIF(C84,C$82),COUNTIF(D84,D$82),COUNTIF(E84,E$82),COUNTIF(F84,F$82),COUNTIF(G84,G$82),COUNTIF(H84,H$82),COUNTIF(I84,I$82),COUNTIF(J84,J$82),COUNTIF(K84,K$82),COUNTIF(L84,L$82),COUNTIF(M84,M$82),COUNTIF(N84,N$82),COUNTIF(O84,O$82),COUNTIF(P84,P$82),COUNTIF(Q84,Q$82),COUNTIF(R84,R$82),COUNTIF(S84,S$82),COUNTIF(T84,T$82),COUNTIF(U84,U$82),COUNTIF(V84,V$82),COUNTIF(W84,W$82),COUNTIF(X84,X$82),COUNTIF(Y84,Y$82),COUNTIF(Z84,Z$82),COUNTIF(AA84,AA$82))</f>
        <v>0</v>
      </c>
      <c r="AD84" s="30">
        <f aca="true" t="shared" si="14" ref="AD84:AD108">COUNTA(C84:AA84)-AC84-AE84-AF84</f>
        <v>0</v>
      </c>
      <c r="AE84" s="30">
        <f aca="true" t="shared" si="15" ref="AE84:AE108">COUNTIF(C84:AA84,"0")</f>
        <v>0</v>
      </c>
      <c r="AF84" s="30">
        <f aca="true" t="shared" si="16" ref="AF84:AF108">COUNTIF(C84:AA84,"X")</f>
        <v>0</v>
      </c>
      <c r="AG84" s="21">
        <f aca="true" t="shared" si="17" ref="AG84:AG108">IF(AB84&lt;&gt;"",ROUND((AB84*100)/AB$82,0),"")</f>
      </c>
      <c r="AH84" s="14">
        <f aca="true" t="shared" si="18" ref="AH84:AH108">IF(AG84&lt;&gt;"",IF(AG84&gt;89,"Excelente",IF(AG84&gt;74,"Sat. Bem",IF(AG84&gt;55,"Satisfaz",IF(AG84&gt;49,"Sat. Pouco",IF(AG84&gt;20,"Não Sat.",IF(AG84&gt;=0,"M. Fraco","")))))),"")</f>
      </c>
      <c r="AI84" s="20">
        <f aca="true" t="shared" si="19" ref="AI84:AI108">COUNTA(C84:AA84)</f>
        <v>0</v>
      </c>
    </row>
    <row r="85" spans="1:35" ht="13.5">
      <c r="A85" s="11">
        <v>2</v>
      </c>
      <c r="B85" s="7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t="shared" si="12"/>
      </c>
      <c r="AC85" s="30">
        <f t="shared" si="13"/>
        <v>0</v>
      </c>
      <c r="AD85" s="30">
        <f t="shared" si="14"/>
        <v>0</v>
      </c>
      <c r="AE85" s="30">
        <f t="shared" si="15"/>
        <v>0</v>
      </c>
      <c r="AF85" s="30">
        <f t="shared" si="16"/>
        <v>0</v>
      </c>
      <c r="AG85" s="21">
        <f t="shared" si="17"/>
      </c>
      <c r="AH85" s="14">
        <f t="shared" si="18"/>
      </c>
      <c r="AI85" s="20">
        <f t="shared" si="19"/>
        <v>0</v>
      </c>
    </row>
    <row r="86" spans="1:35" ht="13.5">
      <c r="A86" s="11">
        <v>3</v>
      </c>
      <c r="B86" s="7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t="shared" si="17"/>
      </c>
      <c r="AH86" s="14">
        <f t="shared" si="18"/>
      </c>
      <c r="AI86" s="20">
        <f t="shared" si="19"/>
        <v>0</v>
      </c>
    </row>
    <row r="87" spans="1:35" ht="13.5">
      <c r="A87" s="11">
        <v>4</v>
      </c>
      <c r="B87" s="7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7"/>
      </c>
      <c r="AH87" s="14">
        <f t="shared" si="18"/>
      </c>
      <c r="AI87" s="20">
        <f t="shared" si="19"/>
        <v>0</v>
      </c>
    </row>
    <row r="88" spans="1:35" ht="13.5">
      <c r="A88" s="11">
        <v>5</v>
      </c>
      <c r="B88" s="7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7"/>
      </c>
      <c r="AH88" s="14">
        <f t="shared" si="18"/>
      </c>
      <c r="AI88" s="20">
        <f t="shared" si="19"/>
        <v>0</v>
      </c>
    </row>
    <row r="89" spans="1:35" ht="13.5">
      <c r="A89" s="11">
        <v>6</v>
      </c>
      <c r="B89" s="7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7"/>
      </c>
      <c r="AH89" s="14">
        <f t="shared" si="18"/>
      </c>
      <c r="AI89" s="20">
        <f t="shared" si="19"/>
        <v>0</v>
      </c>
    </row>
    <row r="90" spans="1:35" ht="13.5">
      <c r="A90" s="11">
        <v>7</v>
      </c>
      <c r="B90" s="7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7"/>
      </c>
      <c r="AH90" s="14">
        <f t="shared" si="18"/>
      </c>
      <c r="AI90" s="20">
        <f t="shared" si="19"/>
        <v>0</v>
      </c>
    </row>
    <row r="91" spans="1:35" ht="13.5">
      <c r="A91" s="11">
        <v>8</v>
      </c>
      <c r="B91" s="7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7"/>
      </c>
      <c r="AH91" s="14">
        <f t="shared" si="18"/>
      </c>
      <c r="AI91" s="20">
        <f t="shared" si="19"/>
        <v>0</v>
      </c>
    </row>
    <row r="92" spans="1:35" ht="13.5">
      <c r="A92" s="11">
        <v>9</v>
      </c>
      <c r="B92" s="7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7"/>
      </c>
      <c r="AH92" s="14">
        <f t="shared" si="18"/>
      </c>
      <c r="AI92" s="20">
        <f t="shared" si="19"/>
        <v>0</v>
      </c>
    </row>
    <row r="93" spans="1:35" ht="13.5">
      <c r="A93" s="11">
        <v>10</v>
      </c>
      <c r="B93" s="7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7"/>
      </c>
      <c r="AH93" s="14">
        <f t="shared" si="18"/>
      </c>
      <c r="AI93" s="20">
        <f t="shared" si="19"/>
        <v>0</v>
      </c>
    </row>
    <row r="94" spans="1:35" ht="13.5">
      <c r="A94" s="11">
        <v>11</v>
      </c>
      <c r="B94" s="7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7"/>
      </c>
      <c r="AH94" s="14">
        <f t="shared" si="18"/>
      </c>
      <c r="AI94" s="20">
        <f t="shared" si="19"/>
        <v>0</v>
      </c>
    </row>
    <row r="95" spans="1:35" ht="13.5">
      <c r="A95" s="11">
        <v>12</v>
      </c>
      <c r="B95" s="7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7"/>
      </c>
      <c r="AH95" s="14">
        <f t="shared" si="18"/>
      </c>
      <c r="AI95" s="20">
        <f t="shared" si="19"/>
        <v>0</v>
      </c>
    </row>
    <row r="96" spans="1:35" ht="13.5">
      <c r="A96" s="11">
        <v>13</v>
      </c>
      <c r="B96" s="7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7"/>
      </c>
      <c r="AH96" s="14">
        <f t="shared" si="18"/>
      </c>
      <c r="AI96" s="20">
        <f t="shared" si="19"/>
        <v>0</v>
      </c>
    </row>
    <row r="97" spans="1:35" ht="13.5">
      <c r="A97" s="11">
        <v>14</v>
      </c>
      <c r="B97" s="7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7"/>
      </c>
      <c r="AH97" s="14">
        <f t="shared" si="18"/>
      </c>
      <c r="AI97" s="20">
        <f t="shared" si="19"/>
        <v>0</v>
      </c>
    </row>
    <row r="98" spans="1:35" ht="13.5">
      <c r="A98" s="11">
        <v>15</v>
      </c>
      <c r="B98" s="7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7"/>
      </c>
      <c r="AH98" s="14">
        <f t="shared" si="18"/>
      </c>
      <c r="AI98" s="20">
        <f t="shared" si="19"/>
        <v>0</v>
      </c>
    </row>
    <row r="99" spans="1:35" ht="13.5">
      <c r="A99" s="11">
        <v>16</v>
      </c>
      <c r="B99" s="7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7"/>
      </c>
      <c r="AH99" s="14">
        <f t="shared" si="18"/>
      </c>
      <c r="AI99" s="20">
        <f t="shared" si="19"/>
        <v>0</v>
      </c>
    </row>
    <row r="100" spans="1:35" ht="13.5">
      <c r="A100" s="11">
        <v>17</v>
      </c>
      <c r="B100" s="7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7"/>
      </c>
      <c r="AH100" s="14">
        <f t="shared" si="18"/>
      </c>
      <c r="AI100" s="20">
        <f t="shared" si="19"/>
        <v>0</v>
      </c>
    </row>
    <row r="101" spans="1:35" ht="13.5">
      <c r="A101" s="11">
        <v>18</v>
      </c>
      <c r="B101" s="72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6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7"/>
      </c>
      <c r="AH101" s="14">
        <f t="shared" si="18"/>
      </c>
      <c r="AI101" s="20">
        <f t="shared" si="19"/>
        <v>0</v>
      </c>
    </row>
    <row r="102" spans="1:35" ht="13.5">
      <c r="A102" s="11">
        <v>19</v>
      </c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7"/>
      </c>
      <c r="AH102" s="14">
        <f t="shared" si="18"/>
      </c>
      <c r="AI102" s="20">
        <f t="shared" si="19"/>
        <v>0</v>
      </c>
    </row>
    <row r="103" spans="1:35" ht="13.5">
      <c r="A103" s="11">
        <v>20</v>
      </c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7"/>
      </c>
      <c r="AH103" s="14">
        <f t="shared" si="18"/>
      </c>
      <c r="AI103" s="20">
        <f t="shared" si="19"/>
        <v>0</v>
      </c>
    </row>
    <row r="104" spans="1:35" ht="13.5">
      <c r="A104" s="11">
        <v>21</v>
      </c>
      <c r="B104" s="7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7"/>
      </c>
      <c r="AH104" s="14">
        <f t="shared" si="18"/>
      </c>
      <c r="AI104" s="20">
        <f t="shared" si="19"/>
        <v>0</v>
      </c>
    </row>
    <row r="105" spans="1:35" ht="13.5">
      <c r="A105" s="11">
        <v>22</v>
      </c>
      <c r="B105" s="7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7"/>
      </c>
      <c r="AH105" s="14">
        <f t="shared" si="18"/>
      </c>
      <c r="AI105" s="20">
        <f t="shared" si="19"/>
        <v>0</v>
      </c>
    </row>
    <row r="106" spans="1:35" ht="13.5">
      <c r="A106" s="11">
        <v>23</v>
      </c>
      <c r="B106" s="7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7"/>
      </c>
      <c r="AH106" s="14">
        <f t="shared" si="18"/>
      </c>
      <c r="AI106" s="20">
        <f t="shared" si="19"/>
        <v>0</v>
      </c>
    </row>
    <row r="107" spans="1:35" ht="13.5">
      <c r="A107" s="11">
        <v>24</v>
      </c>
      <c r="B107" s="7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7"/>
      </c>
      <c r="AH107" s="14">
        <f t="shared" si="18"/>
      </c>
      <c r="AI107" s="20">
        <f t="shared" si="19"/>
        <v>0</v>
      </c>
    </row>
    <row r="108" spans="1:35" ht="13.5">
      <c r="A108" s="11">
        <v>25</v>
      </c>
      <c r="B108" s="7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7"/>
      </c>
      <c r="AH108" s="14">
        <f t="shared" si="18"/>
      </c>
      <c r="AI108" s="20">
        <f t="shared" si="19"/>
        <v>0</v>
      </c>
    </row>
    <row r="109" spans="1:35" ht="13.5">
      <c r="A109" s="84" t="s">
        <v>9</v>
      </c>
      <c r="B109" s="33" t="s">
        <v>10</v>
      </c>
      <c r="C109" s="34">
        <f aca="true" t="shared" si="20" ref="C109:AA109">COUNTIF(C84:C108,C82)</f>
        <v>0</v>
      </c>
      <c r="D109" s="34">
        <f t="shared" si="20"/>
        <v>0</v>
      </c>
      <c r="E109" s="34">
        <f t="shared" si="20"/>
        <v>0</v>
      </c>
      <c r="F109" s="34">
        <f t="shared" si="20"/>
        <v>0</v>
      </c>
      <c r="G109" s="34">
        <f t="shared" si="20"/>
        <v>0</v>
      </c>
      <c r="H109" s="34">
        <f t="shared" si="20"/>
        <v>0</v>
      </c>
      <c r="I109" s="34">
        <f t="shared" si="20"/>
        <v>0</v>
      </c>
      <c r="J109" s="34">
        <f t="shared" si="20"/>
        <v>0</v>
      </c>
      <c r="K109" s="34">
        <f t="shared" si="20"/>
        <v>0</v>
      </c>
      <c r="L109" s="34">
        <f t="shared" si="20"/>
        <v>0</v>
      </c>
      <c r="M109" s="34">
        <f t="shared" si="20"/>
        <v>0</v>
      </c>
      <c r="N109" s="34">
        <f t="shared" si="20"/>
        <v>0</v>
      </c>
      <c r="O109" s="34">
        <f t="shared" si="20"/>
        <v>0</v>
      </c>
      <c r="P109" s="34">
        <f t="shared" si="20"/>
        <v>0</v>
      </c>
      <c r="Q109" s="34">
        <f t="shared" si="20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34">
        <f t="shared" si="20"/>
        <v>0</v>
      </c>
      <c r="V109" s="34">
        <f t="shared" si="20"/>
        <v>0</v>
      </c>
      <c r="W109" s="34">
        <f t="shared" si="20"/>
        <v>0</v>
      </c>
      <c r="X109" s="34">
        <f t="shared" si="20"/>
        <v>0</v>
      </c>
      <c r="Y109" s="34">
        <f t="shared" si="20"/>
        <v>0</v>
      </c>
      <c r="Z109" s="34">
        <f t="shared" si="20"/>
        <v>0</v>
      </c>
      <c r="AA109" s="34">
        <f t="shared" si="20"/>
        <v>0</v>
      </c>
      <c r="AB109" s="35"/>
      <c r="AC109" s="35"/>
      <c r="AD109" s="35"/>
      <c r="AE109" s="35"/>
      <c r="AF109" s="35"/>
      <c r="AG109" s="36"/>
      <c r="AH109" s="37"/>
      <c r="AI109" s="20"/>
    </row>
    <row r="110" spans="1:35" ht="13.5">
      <c r="A110" s="84"/>
      <c r="B110" s="38" t="s">
        <v>11</v>
      </c>
      <c r="C110" s="22">
        <f aca="true" t="shared" si="21" ref="C110:AA110">COUNTIF(C84:C108,"&gt;0")-COUNTIF(C84:C108,C82)</f>
        <v>0</v>
      </c>
      <c r="D110" s="22">
        <f t="shared" si="21"/>
        <v>0</v>
      </c>
      <c r="E110" s="22">
        <f t="shared" si="21"/>
        <v>0</v>
      </c>
      <c r="F110" s="22">
        <f t="shared" si="21"/>
        <v>0</v>
      </c>
      <c r="G110" s="22">
        <f t="shared" si="21"/>
        <v>0</v>
      </c>
      <c r="H110" s="22">
        <f t="shared" si="21"/>
        <v>0</v>
      </c>
      <c r="I110" s="22">
        <f t="shared" si="21"/>
        <v>0</v>
      </c>
      <c r="J110" s="22">
        <f t="shared" si="21"/>
        <v>0</v>
      </c>
      <c r="K110" s="22">
        <f t="shared" si="21"/>
        <v>0</v>
      </c>
      <c r="L110" s="22">
        <f t="shared" si="21"/>
        <v>0</v>
      </c>
      <c r="M110" s="22">
        <f t="shared" si="21"/>
        <v>0</v>
      </c>
      <c r="N110" s="22">
        <f t="shared" si="21"/>
        <v>0</v>
      </c>
      <c r="O110" s="22">
        <f t="shared" si="21"/>
        <v>0</v>
      </c>
      <c r="P110" s="22">
        <f t="shared" si="21"/>
        <v>0</v>
      </c>
      <c r="Q110" s="22">
        <f t="shared" si="21"/>
        <v>0</v>
      </c>
      <c r="R110" s="22">
        <f t="shared" si="21"/>
        <v>0</v>
      </c>
      <c r="S110" s="22">
        <f t="shared" si="21"/>
        <v>0</v>
      </c>
      <c r="T110" s="22">
        <f t="shared" si="21"/>
        <v>0</v>
      </c>
      <c r="U110" s="22">
        <f t="shared" si="21"/>
        <v>0</v>
      </c>
      <c r="V110" s="22">
        <f t="shared" si="21"/>
        <v>0</v>
      </c>
      <c r="W110" s="22">
        <f t="shared" si="21"/>
        <v>0</v>
      </c>
      <c r="X110" s="22">
        <f t="shared" si="21"/>
        <v>0</v>
      </c>
      <c r="Y110" s="22">
        <f t="shared" si="21"/>
        <v>0</v>
      </c>
      <c r="Z110" s="22">
        <f t="shared" si="21"/>
        <v>0</v>
      </c>
      <c r="AA110" s="22">
        <f t="shared" si="21"/>
        <v>0</v>
      </c>
      <c r="AB110" s="30"/>
      <c r="AC110" s="30"/>
      <c r="AD110" s="30"/>
      <c r="AE110" s="30"/>
      <c r="AF110" s="30"/>
      <c r="AG110" s="39"/>
      <c r="AH110" s="40"/>
      <c r="AI110" s="20"/>
    </row>
    <row r="111" spans="1:35" ht="13.5">
      <c r="A111" s="84"/>
      <c r="B111" s="38" t="s">
        <v>12</v>
      </c>
      <c r="C111" s="22">
        <f aca="true" t="shared" si="22" ref="C111:AA111">COUNTIF(C84:C108,"0")</f>
        <v>0</v>
      </c>
      <c r="D111" s="22">
        <f t="shared" si="22"/>
        <v>0</v>
      </c>
      <c r="E111" s="22">
        <f t="shared" si="22"/>
        <v>0</v>
      </c>
      <c r="F111" s="22">
        <f t="shared" si="22"/>
        <v>0</v>
      </c>
      <c r="G111" s="22">
        <f t="shared" si="22"/>
        <v>0</v>
      </c>
      <c r="H111" s="22">
        <f t="shared" si="22"/>
        <v>0</v>
      </c>
      <c r="I111" s="22">
        <f t="shared" si="22"/>
        <v>0</v>
      </c>
      <c r="J111" s="22">
        <f t="shared" si="22"/>
        <v>0</v>
      </c>
      <c r="K111" s="22">
        <f t="shared" si="22"/>
        <v>0</v>
      </c>
      <c r="L111" s="22">
        <f t="shared" si="22"/>
        <v>0</v>
      </c>
      <c r="M111" s="22">
        <f t="shared" si="22"/>
        <v>0</v>
      </c>
      <c r="N111" s="22">
        <f t="shared" si="22"/>
        <v>0</v>
      </c>
      <c r="O111" s="22">
        <f t="shared" si="22"/>
        <v>0</v>
      </c>
      <c r="P111" s="22">
        <f t="shared" si="22"/>
        <v>0</v>
      </c>
      <c r="Q111" s="22">
        <f t="shared" si="22"/>
        <v>0</v>
      </c>
      <c r="R111" s="22">
        <f t="shared" si="22"/>
        <v>0</v>
      </c>
      <c r="S111" s="22">
        <f t="shared" si="22"/>
        <v>0</v>
      </c>
      <c r="T111" s="22">
        <f t="shared" si="22"/>
        <v>0</v>
      </c>
      <c r="U111" s="22">
        <f t="shared" si="22"/>
        <v>0</v>
      </c>
      <c r="V111" s="22">
        <f t="shared" si="22"/>
        <v>0</v>
      </c>
      <c r="W111" s="22">
        <f t="shared" si="22"/>
        <v>0</v>
      </c>
      <c r="X111" s="22">
        <f t="shared" si="22"/>
        <v>0</v>
      </c>
      <c r="Y111" s="22">
        <f t="shared" si="22"/>
        <v>0</v>
      </c>
      <c r="Z111" s="22">
        <f t="shared" si="22"/>
        <v>0</v>
      </c>
      <c r="AA111" s="22">
        <f t="shared" si="22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4.25" thickBot="1">
      <c r="A112" s="85"/>
      <c r="B112" s="41" t="s">
        <v>13</v>
      </c>
      <c r="C112" s="42">
        <f aca="true" t="shared" si="23" ref="C112:AA112">COUNTIF(C84:C108,"x")</f>
        <v>0</v>
      </c>
      <c r="D112" s="42">
        <f t="shared" si="23"/>
        <v>0</v>
      </c>
      <c r="E112" s="42">
        <f t="shared" si="23"/>
        <v>0</v>
      </c>
      <c r="F112" s="42">
        <f t="shared" si="23"/>
        <v>0</v>
      </c>
      <c r="G112" s="42">
        <f t="shared" si="23"/>
        <v>0</v>
      </c>
      <c r="H112" s="42">
        <f t="shared" si="23"/>
        <v>0</v>
      </c>
      <c r="I112" s="42">
        <f t="shared" si="23"/>
        <v>0</v>
      </c>
      <c r="J112" s="42">
        <f t="shared" si="23"/>
        <v>0</v>
      </c>
      <c r="K112" s="42">
        <f t="shared" si="23"/>
        <v>0</v>
      </c>
      <c r="L112" s="42">
        <f t="shared" si="23"/>
        <v>0</v>
      </c>
      <c r="M112" s="42">
        <f t="shared" si="23"/>
        <v>0</v>
      </c>
      <c r="N112" s="42">
        <f t="shared" si="23"/>
        <v>0</v>
      </c>
      <c r="O112" s="42">
        <f t="shared" si="23"/>
        <v>0</v>
      </c>
      <c r="P112" s="42">
        <f t="shared" si="23"/>
        <v>0</v>
      </c>
      <c r="Q112" s="42">
        <f t="shared" si="23"/>
        <v>0</v>
      </c>
      <c r="R112" s="42">
        <f t="shared" si="23"/>
        <v>0</v>
      </c>
      <c r="S112" s="42">
        <f t="shared" si="23"/>
        <v>0</v>
      </c>
      <c r="T112" s="42">
        <f t="shared" si="23"/>
        <v>0</v>
      </c>
      <c r="U112" s="42">
        <f t="shared" si="23"/>
        <v>0</v>
      </c>
      <c r="V112" s="42">
        <f t="shared" si="23"/>
        <v>0</v>
      </c>
      <c r="W112" s="42">
        <f t="shared" si="23"/>
        <v>0</v>
      </c>
      <c r="X112" s="42">
        <f t="shared" si="23"/>
        <v>0</v>
      </c>
      <c r="Y112" s="42">
        <f t="shared" si="23"/>
        <v>0</v>
      </c>
      <c r="Z112" s="42">
        <f t="shared" si="23"/>
        <v>0</v>
      </c>
      <c r="AA112" s="42">
        <f t="shared" si="23"/>
        <v>0</v>
      </c>
      <c r="AB112" s="43"/>
      <c r="AC112" s="43"/>
      <c r="AD112" s="43"/>
      <c r="AE112" s="43"/>
      <c r="AF112" s="43"/>
      <c r="AG112" s="44"/>
      <c r="AH112" s="45"/>
      <c r="AI112" s="20"/>
    </row>
    <row r="113" ht="13.5" thickTop="1"/>
    <row r="115" spans="1:36" ht="18">
      <c r="A115" s="86" t="str">
        <f>P78</f>
        <v>Teste de Matemática                5 º Ano             Turma B             Data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71"/>
      <c r="AJ115" s="71"/>
    </row>
    <row r="117" spans="1:34" ht="18">
      <c r="A117" s="77" t="s">
        <v>18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20" spans="2:5" ht="12.75">
      <c r="B120" s="57"/>
      <c r="C120" s="58"/>
      <c r="D120" s="58"/>
      <c r="E120" s="59"/>
    </row>
    <row r="121" spans="2:5" ht="12.75">
      <c r="B121" s="75" t="s">
        <v>20</v>
      </c>
      <c r="C121" s="76"/>
      <c r="D121" s="52"/>
      <c r="E121" s="54">
        <f>COUNTA(B84:B108)</f>
        <v>0</v>
      </c>
    </row>
    <row r="122" spans="2:5" ht="12.75">
      <c r="B122" s="55"/>
      <c r="C122" s="51"/>
      <c r="D122" s="51"/>
      <c r="E122" s="56"/>
    </row>
    <row r="123" spans="2:5" ht="12.75">
      <c r="B123" s="53" t="s">
        <v>19</v>
      </c>
      <c r="C123" s="52"/>
      <c r="D123" s="52"/>
      <c r="E123" s="54">
        <f>25-COUNTIF(AB84:AB108,"")</f>
        <v>0</v>
      </c>
    </row>
    <row r="124" spans="2:5" ht="12.75">
      <c r="B124" s="55"/>
      <c r="C124" s="51"/>
      <c r="D124" s="51"/>
      <c r="E124" s="56"/>
    </row>
    <row r="125" spans="2:5" ht="12.75">
      <c r="B125" s="53" t="s">
        <v>21</v>
      </c>
      <c r="C125" s="52" t="s">
        <v>15</v>
      </c>
      <c r="D125" s="52"/>
      <c r="E125" s="54" t="e">
        <f>AVERAGE(AG84:AG108)</f>
        <v>#DIV/0!</v>
      </c>
    </row>
    <row r="126" spans="2:5" ht="12.75">
      <c r="B126" s="55"/>
      <c r="C126" s="51"/>
      <c r="D126" s="51"/>
      <c r="E126" s="56"/>
    </row>
    <row r="127" spans="2:5" ht="12.75">
      <c r="B127" s="53" t="s">
        <v>22</v>
      </c>
      <c r="C127" s="52" t="s">
        <v>15</v>
      </c>
      <c r="D127" s="52"/>
      <c r="E127" s="54" t="e">
        <f>MODE(AG84:AG108)</f>
        <v>#N/A</v>
      </c>
    </row>
    <row r="128" spans="2:5" ht="12.75">
      <c r="B128" s="55"/>
      <c r="C128" s="51"/>
      <c r="D128" s="51"/>
      <c r="E128" s="56"/>
    </row>
    <row r="129" spans="2:5" ht="12.75">
      <c r="B129" s="53" t="s">
        <v>23</v>
      </c>
      <c r="C129" s="52" t="s">
        <v>15</v>
      </c>
      <c r="D129" s="52"/>
      <c r="E129" s="54">
        <f>MAX(AG84:AG108)</f>
        <v>0</v>
      </c>
    </row>
    <row r="130" spans="2:5" ht="12.75">
      <c r="B130" s="55"/>
      <c r="C130" s="51"/>
      <c r="D130" s="51"/>
      <c r="E130" s="56"/>
    </row>
    <row r="131" spans="2:5" ht="12.75">
      <c r="B131" s="53" t="s">
        <v>24</v>
      </c>
      <c r="C131" s="52" t="s">
        <v>15</v>
      </c>
      <c r="D131" s="52"/>
      <c r="E131" s="54">
        <f>MIN(AG84:AG108)</f>
        <v>0</v>
      </c>
    </row>
    <row r="132" spans="2:5" ht="12.75">
      <c r="B132" s="55"/>
      <c r="C132" s="51"/>
      <c r="D132" s="51"/>
      <c r="E132" s="56"/>
    </row>
    <row r="133" spans="2:5" ht="12.75">
      <c r="B133" s="53" t="s">
        <v>25</v>
      </c>
      <c r="C133" s="52"/>
      <c r="D133" s="52"/>
      <c r="E133" s="54">
        <f>COUNTIF(AG84:AG108,"&gt;=50")</f>
        <v>0</v>
      </c>
    </row>
    <row r="134" spans="2:5" ht="12.75">
      <c r="B134" s="55"/>
      <c r="C134" s="51"/>
      <c r="D134" s="51"/>
      <c r="E134" s="56"/>
    </row>
    <row r="135" spans="2:5" ht="12.75">
      <c r="B135" s="53" t="s">
        <v>26</v>
      </c>
      <c r="C135" s="52"/>
      <c r="D135" s="52"/>
      <c r="E135" s="54">
        <f>COUNTIF(AG84:AG108,"&lt;50")</f>
        <v>0</v>
      </c>
    </row>
    <row r="136" spans="2:5" ht="12.75">
      <c r="B136" s="55"/>
      <c r="C136" s="51"/>
      <c r="D136" s="51"/>
      <c r="E136" s="56"/>
    </row>
    <row r="137" spans="2:5" ht="12.75">
      <c r="B137" s="53" t="s">
        <v>33</v>
      </c>
      <c r="C137" s="69">
        <f>COUNTIF(AH84:AH108,"Excelente")</f>
        <v>0</v>
      </c>
      <c r="D137" s="67" t="e">
        <f>ROUND((C137/E123*100),1)</f>
        <v>#DIV/0!</v>
      </c>
      <c r="E137" s="65" t="s">
        <v>15</v>
      </c>
    </row>
    <row r="138" spans="2:5" ht="12.75">
      <c r="B138" s="55"/>
      <c r="C138" s="70"/>
      <c r="D138" s="68"/>
      <c r="E138" s="66"/>
    </row>
    <row r="139" spans="2:5" ht="12.75">
      <c r="B139" s="53" t="s">
        <v>32</v>
      </c>
      <c r="C139" s="69">
        <f>COUNTIF(AH84:AH108,"Sat. Bem")</f>
        <v>0</v>
      </c>
      <c r="D139" s="67" t="e">
        <f>ROUND((C139/E123*100),1)</f>
        <v>#DIV/0!</v>
      </c>
      <c r="E139" s="65" t="s">
        <v>15</v>
      </c>
    </row>
    <row r="140" spans="2:5" ht="12.75">
      <c r="B140" s="55"/>
      <c r="C140" s="70"/>
      <c r="D140" s="68"/>
      <c r="E140" s="66"/>
    </row>
    <row r="141" spans="2:5" ht="12.75">
      <c r="B141" s="53" t="s">
        <v>31</v>
      </c>
      <c r="C141" s="69">
        <f>COUNTIF(AH84:AH108,"Satisfaz")</f>
        <v>0</v>
      </c>
      <c r="D141" s="67" t="e">
        <f>ROUND((C141/E123*100),1)</f>
        <v>#DIV/0!</v>
      </c>
      <c r="E141" s="65" t="s">
        <v>15</v>
      </c>
    </row>
    <row r="142" spans="2:5" ht="12.75">
      <c r="B142" s="55"/>
      <c r="C142" s="70"/>
      <c r="D142" s="68"/>
      <c r="E142" s="66"/>
    </row>
    <row r="143" spans="2:5" ht="12.75">
      <c r="B143" s="53" t="s">
        <v>30</v>
      </c>
      <c r="C143" s="69">
        <f>COUNTIF(AH84:AH108,"Sat. Pouco")</f>
        <v>0</v>
      </c>
      <c r="D143" s="67" t="e">
        <f>ROUND((C143/E123*100),1)</f>
        <v>#DIV/0!</v>
      </c>
      <c r="E143" s="65" t="s">
        <v>15</v>
      </c>
    </row>
    <row r="144" spans="2:5" ht="12.75">
      <c r="B144" s="55"/>
      <c r="C144" s="70"/>
      <c r="D144" s="68"/>
      <c r="E144" s="66"/>
    </row>
    <row r="145" spans="2:5" ht="12.75">
      <c r="B145" s="53" t="s">
        <v>29</v>
      </c>
      <c r="C145" s="69">
        <f>COUNTIF(AH84:AH108,"Não Sat.")</f>
        <v>0</v>
      </c>
      <c r="D145" s="67" t="e">
        <f>ROUND((C145/E123*100),1)</f>
        <v>#DIV/0!</v>
      </c>
      <c r="E145" s="65" t="s">
        <v>15</v>
      </c>
    </row>
    <row r="146" spans="2:5" ht="12.75">
      <c r="B146" s="55"/>
      <c r="C146" s="70"/>
      <c r="D146" s="68"/>
      <c r="E146" s="66"/>
    </row>
    <row r="147" spans="2:5" ht="12.75">
      <c r="B147" s="53" t="s">
        <v>28</v>
      </c>
      <c r="C147" s="69">
        <f>COUNTIF(AH84:AH108,"M. Fraco")</f>
        <v>0</v>
      </c>
      <c r="D147" s="67" t="e">
        <f>ROUND((C147/E123*100),1)</f>
        <v>#DIV/0!</v>
      </c>
      <c r="E147" s="65" t="s">
        <v>15</v>
      </c>
    </row>
    <row r="148" spans="2:5" ht="12.75">
      <c r="B148" s="61"/>
      <c r="C148" s="46"/>
      <c r="D148" s="46"/>
      <c r="E148" s="62"/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3"/>
      <c r="C151" s="47"/>
      <c r="D151" s="47"/>
      <c r="E151" s="64"/>
    </row>
    <row r="155" spans="1:36" ht="15.75">
      <c r="A155" s="60"/>
      <c r="B155" s="60"/>
      <c r="C155" s="74" t="s">
        <v>27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60"/>
      <c r="O155" s="60"/>
      <c r="P155" s="60" t="s">
        <v>35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1"/>
      <c r="AJ155" s="1"/>
    </row>
    <row r="157" ht="13.5" thickBot="1"/>
    <row r="158" spans="1:36" ht="13.5" thickTop="1">
      <c r="A158" s="9"/>
      <c r="B158" s="27" t="s">
        <v>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3" t="s">
        <v>1</v>
      </c>
      <c r="AC158" s="81" t="s">
        <v>2</v>
      </c>
      <c r="AD158" s="82"/>
      <c r="AE158" s="82"/>
      <c r="AF158" s="83"/>
      <c r="AG158" s="79" t="s">
        <v>14</v>
      </c>
      <c r="AH158" s="80"/>
      <c r="AI158" s="19"/>
      <c r="AJ158" s="3"/>
    </row>
    <row r="159" spans="1:35" ht="26.25">
      <c r="A159" s="10"/>
      <c r="B159" s="15" t="s">
        <v>17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24">
        <f>SUM(C159:AA159)</f>
        <v>0</v>
      </c>
      <c r="AC159" s="29" t="s">
        <v>3</v>
      </c>
      <c r="AD159" s="29" t="s">
        <v>4</v>
      </c>
      <c r="AE159" s="29" t="s">
        <v>5</v>
      </c>
      <c r="AF159" s="29" t="s">
        <v>6</v>
      </c>
      <c r="AG159" s="8" t="s">
        <v>15</v>
      </c>
      <c r="AH159" s="18" t="s">
        <v>16</v>
      </c>
      <c r="AI159" s="20"/>
    </row>
    <row r="160" spans="1:35" ht="12.75">
      <c r="A160" s="16" t="s">
        <v>7</v>
      </c>
      <c r="B160" s="17" t="s">
        <v>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5"/>
      <c r="AC160" s="31"/>
      <c r="AD160" s="31"/>
      <c r="AE160" s="31"/>
      <c r="AF160" s="32"/>
      <c r="AG160" s="13"/>
      <c r="AH160" s="12"/>
      <c r="AI160" s="20"/>
    </row>
    <row r="161" spans="1:35" ht="13.5">
      <c r="A161" s="11">
        <v>1</v>
      </c>
      <c r="B161" s="7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6">
        <f aca="true" t="shared" si="24" ref="AB161:AB185">IF(AI161&lt;&gt;0,SUM(C161:AA161),"")</f>
      </c>
      <c r="AC161" s="30">
        <f aca="true" t="shared" si="25" ref="AC161:AC185">SUM(COUNTIF(C161,C$159),COUNTIF(D161,D$159),COUNTIF(E161,E$159),COUNTIF(F161,F$159),COUNTIF(G161,G$159),COUNTIF(H161,H$159),COUNTIF(I161,I$159),COUNTIF(J161,J$159),COUNTIF(K161,K$159),COUNTIF(L161,L$159),COUNTIF(M161,M$159),COUNTIF(N161,N$159),COUNTIF(O161,O$159),COUNTIF(P161,P$159),COUNTIF(Q161,Q$159),COUNTIF(R161,R$159),COUNTIF(S161,S$159),COUNTIF(T161,T$159),COUNTIF(U161,U$159),COUNTIF(V161,V$159),COUNTIF(W161,W$159),COUNTIF(X161,X$159),COUNTIF(Y161,Y$159),COUNTIF(Z161,Z$159),COUNTIF(AA161,AA$159))</f>
        <v>0</v>
      </c>
      <c r="AD161" s="30">
        <f aca="true" t="shared" si="26" ref="AD161:AD185">COUNTA(C161:AA161)-AC161-AE161-AF161</f>
        <v>0</v>
      </c>
      <c r="AE161" s="30">
        <f aca="true" t="shared" si="27" ref="AE161:AE185">COUNTIF(C161:AA161,"0")</f>
        <v>0</v>
      </c>
      <c r="AF161" s="30">
        <f aca="true" t="shared" si="28" ref="AF161:AF185">COUNTIF(C161:AA161,"X")</f>
        <v>0</v>
      </c>
      <c r="AG161" s="21">
        <f aca="true" t="shared" si="29" ref="AG161:AG185">IF(AB161&lt;&gt;"",ROUND((AB161*100)/AB$159,0),"")</f>
      </c>
      <c r="AH161" s="14">
        <f aca="true" t="shared" si="30" ref="AH161:AH185">IF(AG161&lt;&gt;"",IF(AG161&gt;89,"Excelente",IF(AG161&gt;74,"Sat. Bem",IF(AG161&gt;55,"Satisfaz",IF(AG161&gt;49,"Sat. Pouco",IF(AG161&gt;20,"Não Sat.",IF(AG161&gt;=0,"M. Fraco","")))))),"")</f>
      </c>
      <c r="AI161" s="20">
        <f aca="true" t="shared" si="31" ref="AI161:AI185">COUNTA(C161:AA161)</f>
        <v>0</v>
      </c>
    </row>
    <row r="162" spans="1:35" ht="13.5">
      <c r="A162" s="11">
        <v>2</v>
      </c>
      <c r="B162" s="7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t="shared" si="24"/>
      </c>
      <c r="AC162" s="30">
        <f t="shared" si="25"/>
        <v>0</v>
      </c>
      <c r="AD162" s="30">
        <f t="shared" si="26"/>
        <v>0</v>
      </c>
      <c r="AE162" s="30">
        <f t="shared" si="27"/>
        <v>0</v>
      </c>
      <c r="AF162" s="30">
        <f t="shared" si="28"/>
        <v>0</v>
      </c>
      <c r="AG162" s="21">
        <f t="shared" si="29"/>
      </c>
      <c r="AH162" s="14">
        <f t="shared" si="30"/>
      </c>
      <c r="AI162" s="20">
        <f t="shared" si="31"/>
        <v>0</v>
      </c>
    </row>
    <row r="163" spans="1:35" ht="13.5">
      <c r="A163" s="11">
        <v>3</v>
      </c>
      <c r="B163" s="72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t="shared" si="29"/>
      </c>
      <c r="AH163" s="14">
        <f t="shared" si="30"/>
      </c>
      <c r="AI163" s="20">
        <f t="shared" si="31"/>
        <v>0</v>
      </c>
    </row>
    <row r="164" spans="1:35" ht="13.5">
      <c r="A164" s="11">
        <v>4</v>
      </c>
      <c r="B164" s="7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29"/>
      </c>
      <c r="AH164" s="14">
        <f t="shared" si="30"/>
      </c>
      <c r="AI164" s="20">
        <f t="shared" si="31"/>
        <v>0</v>
      </c>
    </row>
    <row r="165" spans="1:35" ht="13.5">
      <c r="A165" s="11">
        <v>5</v>
      </c>
      <c r="B165" s="7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29"/>
      </c>
      <c r="AH165" s="14">
        <f t="shared" si="30"/>
      </c>
      <c r="AI165" s="20">
        <f t="shared" si="31"/>
        <v>0</v>
      </c>
    </row>
    <row r="166" spans="1:35" ht="13.5">
      <c r="A166" s="11">
        <v>6</v>
      </c>
      <c r="B166" s="7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29"/>
      </c>
      <c r="AH166" s="14">
        <f t="shared" si="30"/>
      </c>
      <c r="AI166" s="20">
        <f t="shared" si="31"/>
        <v>0</v>
      </c>
    </row>
    <row r="167" spans="1:35" ht="13.5">
      <c r="A167" s="11">
        <v>7</v>
      </c>
      <c r="B167" s="7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29"/>
      </c>
      <c r="AH167" s="14">
        <f t="shared" si="30"/>
      </c>
      <c r="AI167" s="20">
        <f t="shared" si="31"/>
        <v>0</v>
      </c>
    </row>
    <row r="168" spans="1:35" ht="13.5">
      <c r="A168" s="11">
        <v>8</v>
      </c>
      <c r="B168" s="7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29"/>
      </c>
      <c r="AH168" s="14">
        <f t="shared" si="30"/>
      </c>
      <c r="AI168" s="20">
        <f t="shared" si="31"/>
        <v>0</v>
      </c>
    </row>
    <row r="169" spans="1:35" ht="13.5">
      <c r="A169" s="11">
        <v>9</v>
      </c>
      <c r="B169" s="7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29"/>
      </c>
      <c r="AH169" s="14">
        <f t="shared" si="30"/>
      </c>
      <c r="AI169" s="20">
        <f t="shared" si="31"/>
        <v>0</v>
      </c>
    </row>
    <row r="170" spans="1:35" ht="13.5">
      <c r="A170" s="11">
        <v>10</v>
      </c>
      <c r="B170" s="7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29"/>
      </c>
      <c r="AH170" s="14">
        <f t="shared" si="30"/>
      </c>
      <c r="AI170" s="20">
        <f t="shared" si="31"/>
        <v>0</v>
      </c>
    </row>
    <row r="171" spans="1:35" ht="13.5">
      <c r="A171" s="11">
        <v>11</v>
      </c>
      <c r="B171" s="7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29"/>
      </c>
      <c r="AH171" s="14">
        <f t="shared" si="30"/>
      </c>
      <c r="AI171" s="20">
        <f t="shared" si="31"/>
        <v>0</v>
      </c>
    </row>
    <row r="172" spans="1:35" ht="13.5">
      <c r="A172" s="11">
        <v>12</v>
      </c>
      <c r="B172" s="7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29"/>
      </c>
      <c r="AH172" s="14">
        <f t="shared" si="30"/>
      </c>
      <c r="AI172" s="20">
        <f t="shared" si="31"/>
        <v>0</v>
      </c>
    </row>
    <row r="173" spans="1:35" ht="13.5">
      <c r="A173" s="11">
        <v>13</v>
      </c>
      <c r="B173" s="7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29"/>
      </c>
      <c r="AH173" s="14">
        <f t="shared" si="30"/>
      </c>
      <c r="AI173" s="20">
        <f t="shared" si="31"/>
        <v>0</v>
      </c>
    </row>
    <row r="174" spans="1:35" ht="13.5">
      <c r="A174" s="11">
        <v>14</v>
      </c>
      <c r="B174" s="7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29"/>
      </c>
      <c r="AH174" s="14">
        <f t="shared" si="30"/>
      </c>
      <c r="AI174" s="20">
        <f t="shared" si="31"/>
        <v>0</v>
      </c>
    </row>
    <row r="175" spans="1:35" ht="13.5">
      <c r="A175" s="11">
        <v>15</v>
      </c>
      <c r="B175" s="7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29"/>
      </c>
      <c r="AH175" s="14">
        <f t="shared" si="30"/>
      </c>
      <c r="AI175" s="20">
        <f t="shared" si="31"/>
        <v>0</v>
      </c>
    </row>
    <row r="176" spans="1:35" ht="13.5">
      <c r="A176" s="11">
        <v>16</v>
      </c>
      <c r="B176" s="7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29"/>
      </c>
      <c r="AH176" s="14">
        <f t="shared" si="30"/>
      </c>
      <c r="AI176" s="20">
        <f t="shared" si="31"/>
        <v>0</v>
      </c>
    </row>
    <row r="177" spans="1:35" ht="13.5">
      <c r="A177" s="11">
        <v>17</v>
      </c>
      <c r="B177" s="7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29"/>
      </c>
      <c r="AH177" s="14">
        <f t="shared" si="30"/>
      </c>
      <c r="AI177" s="20">
        <f t="shared" si="31"/>
        <v>0</v>
      </c>
    </row>
    <row r="178" spans="1:35" ht="13.5">
      <c r="A178" s="11">
        <v>18</v>
      </c>
      <c r="B178" s="72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6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29"/>
      </c>
      <c r="AH178" s="14">
        <f t="shared" si="30"/>
      </c>
      <c r="AI178" s="20">
        <f t="shared" si="31"/>
        <v>0</v>
      </c>
    </row>
    <row r="179" spans="1:35" ht="13.5">
      <c r="A179" s="11">
        <v>19</v>
      </c>
      <c r="B179" s="7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7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29"/>
      </c>
      <c r="AH179" s="14">
        <f t="shared" si="30"/>
      </c>
      <c r="AI179" s="20">
        <f t="shared" si="31"/>
        <v>0</v>
      </c>
    </row>
    <row r="180" spans="1:35" ht="13.5">
      <c r="A180" s="11">
        <v>20</v>
      </c>
      <c r="B180" s="7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29"/>
      </c>
      <c r="AH180" s="14">
        <f t="shared" si="30"/>
      </c>
      <c r="AI180" s="20">
        <f t="shared" si="31"/>
        <v>0</v>
      </c>
    </row>
    <row r="181" spans="1:35" ht="13.5">
      <c r="A181" s="11">
        <v>21</v>
      </c>
      <c r="B181" s="7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29"/>
      </c>
      <c r="AH181" s="14">
        <f t="shared" si="30"/>
      </c>
      <c r="AI181" s="20">
        <f t="shared" si="31"/>
        <v>0</v>
      </c>
    </row>
    <row r="182" spans="1:35" ht="13.5">
      <c r="A182" s="11">
        <v>22</v>
      </c>
      <c r="B182" s="7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29"/>
      </c>
      <c r="AH182" s="14">
        <f t="shared" si="30"/>
      </c>
      <c r="AI182" s="20">
        <f t="shared" si="31"/>
        <v>0</v>
      </c>
    </row>
    <row r="183" spans="1:35" ht="13.5">
      <c r="A183" s="11">
        <v>23</v>
      </c>
      <c r="B183" s="7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29"/>
      </c>
      <c r="AH183" s="14">
        <f t="shared" si="30"/>
      </c>
      <c r="AI183" s="20">
        <f t="shared" si="31"/>
        <v>0</v>
      </c>
    </row>
    <row r="184" spans="1:35" ht="13.5">
      <c r="A184" s="11">
        <v>24</v>
      </c>
      <c r="B184" s="7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29"/>
      </c>
      <c r="AH184" s="14">
        <f t="shared" si="30"/>
      </c>
      <c r="AI184" s="20">
        <f t="shared" si="31"/>
        <v>0</v>
      </c>
    </row>
    <row r="185" spans="1:35" ht="13.5">
      <c r="A185" s="11">
        <v>25</v>
      </c>
      <c r="B185" s="7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29"/>
      </c>
      <c r="AH185" s="14">
        <f t="shared" si="30"/>
      </c>
      <c r="AI185" s="20">
        <f t="shared" si="31"/>
        <v>0</v>
      </c>
    </row>
    <row r="186" spans="1:35" ht="13.5">
      <c r="A186" s="84" t="s">
        <v>9</v>
      </c>
      <c r="B186" s="33" t="s">
        <v>10</v>
      </c>
      <c r="C186" s="34">
        <f aca="true" t="shared" si="32" ref="C186:AA186">COUNTIF(C161:C185,C159)</f>
        <v>0</v>
      </c>
      <c r="D186" s="34">
        <f t="shared" si="32"/>
        <v>0</v>
      </c>
      <c r="E186" s="34">
        <f t="shared" si="32"/>
        <v>0</v>
      </c>
      <c r="F186" s="34">
        <f t="shared" si="32"/>
        <v>0</v>
      </c>
      <c r="G186" s="34">
        <f t="shared" si="32"/>
        <v>0</v>
      </c>
      <c r="H186" s="34">
        <f t="shared" si="32"/>
        <v>0</v>
      </c>
      <c r="I186" s="34">
        <f t="shared" si="32"/>
        <v>0</v>
      </c>
      <c r="J186" s="34">
        <f t="shared" si="32"/>
        <v>0</v>
      </c>
      <c r="K186" s="34">
        <f t="shared" si="32"/>
        <v>0</v>
      </c>
      <c r="L186" s="34">
        <f t="shared" si="32"/>
        <v>0</v>
      </c>
      <c r="M186" s="34">
        <f t="shared" si="32"/>
        <v>0</v>
      </c>
      <c r="N186" s="34">
        <f t="shared" si="32"/>
        <v>0</v>
      </c>
      <c r="O186" s="34">
        <f t="shared" si="32"/>
        <v>0</v>
      </c>
      <c r="P186" s="34">
        <f t="shared" si="32"/>
        <v>0</v>
      </c>
      <c r="Q186" s="34">
        <f t="shared" si="32"/>
        <v>0</v>
      </c>
      <c r="R186" s="34">
        <f t="shared" si="32"/>
        <v>0</v>
      </c>
      <c r="S186" s="34">
        <f t="shared" si="32"/>
        <v>0</v>
      </c>
      <c r="T186" s="34">
        <f t="shared" si="32"/>
        <v>0</v>
      </c>
      <c r="U186" s="34">
        <f t="shared" si="32"/>
        <v>0</v>
      </c>
      <c r="V186" s="34">
        <f t="shared" si="32"/>
        <v>0</v>
      </c>
      <c r="W186" s="34">
        <f t="shared" si="32"/>
        <v>0</v>
      </c>
      <c r="X186" s="34">
        <f t="shared" si="32"/>
        <v>0</v>
      </c>
      <c r="Y186" s="34">
        <f t="shared" si="32"/>
        <v>0</v>
      </c>
      <c r="Z186" s="34">
        <f t="shared" si="32"/>
        <v>0</v>
      </c>
      <c r="AA186" s="34">
        <f t="shared" si="32"/>
        <v>0</v>
      </c>
      <c r="AB186" s="35"/>
      <c r="AC186" s="35"/>
      <c r="AD186" s="35"/>
      <c r="AE186" s="35"/>
      <c r="AF186" s="35"/>
      <c r="AG186" s="36"/>
      <c r="AH186" s="37"/>
      <c r="AI186" s="20"/>
    </row>
    <row r="187" spans="1:35" ht="13.5">
      <c r="A187" s="84"/>
      <c r="B187" s="38" t="s">
        <v>11</v>
      </c>
      <c r="C187" s="22">
        <f aca="true" t="shared" si="33" ref="C187:AA187">COUNTIF(C161:C185,"&gt;0")-COUNTIF(C161:C185,C159)</f>
        <v>0</v>
      </c>
      <c r="D187" s="22">
        <f t="shared" si="33"/>
        <v>0</v>
      </c>
      <c r="E187" s="22">
        <f t="shared" si="33"/>
        <v>0</v>
      </c>
      <c r="F187" s="22">
        <f t="shared" si="33"/>
        <v>0</v>
      </c>
      <c r="G187" s="22">
        <f t="shared" si="33"/>
        <v>0</v>
      </c>
      <c r="H187" s="22">
        <f t="shared" si="33"/>
        <v>0</v>
      </c>
      <c r="I187" s="22">
        <f t="shared" si="33"/>
        <v>0</v>
      </c>
      <c r="J187" s="22">
        <f t="shared" si="33"/>
        <v>0</v>
      </c>
      <c r="K187" s="22">
        <f t="shared" si="33"/>
        <v>0</v>
      </c>
      <c r="L187" s="22">
        <f t="shared" si="33"/>
        <v>0</v>
      </c>
      <c r="M187" s="22">
        <f t="shared" si="33"/>
        <v>0</v>
      </c>
      <c r="N187" s="22">
        <f t="shared" si="33"/>
        <v>0</v>
      </c>
      <c r="O187" s="22">
        <f t="shared" si="33"/>
        <v>0</v>
      </c>
      <c r="P187" s="22">
        <f t="shared" si="33"/>
        <v>0</v>
      </c>
      <c r="Q187" s="22">
        <f t="shared" si="33"/>
        <v>0</v>
      </c>
      <c r="R187" s="22">
        <f t="shared" si="33"/>
        <v>0</v>
      </c>
      <c r="S187" s="22">
        <f t="shared" si="33"/>
        <v>0</v>
      </c>
      <c r="T187" s="22">
        <f t="shared" si="33"/>
        <v>0</v>
      </c>
      <c r="U187" s="22">
        <f t="shared" si="33"/>
        <v>0</v>
      </c>
      <c r="V187" s="22">
        <f t="shared" si="33"/>
        <v>0</v>
      </c>
      <c r="W187" s="22">
        <f t="shared" si="33"/>
        <v>0</v>
      </c>
      <c r="X187" s="22">
        <f t="shared" si="33"/>
        <v>0</v>
      </c>
      <c r="Y187" s="22">
        <f t="shared" si="33"/>
        <v>0</v>
      </c>
      <c r="Z187" s="22">
        <f t="shared" si="33"/>
        <v>0</v>
      </c>
      <c r="AA187" s="22">
        <f t="shared" si="33"/>
        <v>0</v>
      </c>
      <c r="AB187" s="30"/>
      <c r="AC187" s="30"/>
      <c r="AD187" s="30"/>
      <c r="AE187" s="30"/>
      <c r="AF187" s="30"/>
      <c r="AG187" s="39"/>
      <c r="AH187" s="40"/>
      <c r="AI187" s="20"/>
    </row>
    <row r="188" spans="1:35" ht="13.5">
      <c r="A188" s="84"/>
      <c r="B188" s="38" t="s">
        <v>12</v>
      </c>
      <c r="C188" s="22">
        <f aca="true" t="shared" si="34" ref="C188:AA188">COUNTIF(C161:C185,"0")</f>
        <v>0</v>
      </c>
      <c r="D188" s="22">
        <f t="shared" si="34"/>
        <v>0</v>
      </c>
      <c r="E188" s="22">
        <f t="shared" si="34"/>
        <v>0</v>
      </c>
      <c r="F188" s="22">
        <f t="shared" si="34"/>
        <v>0</v>
      </c>
      <c r="G188" s="22">
        <f t="shared" si="34"/>
        <v>0</v>
      </c>
      <c r="H188" s="22">
        <f t="shared" si="34"/>
        <v>0</v>
      </c>
      <c r="I188" s="22">
        <f t="shared" si="34"/>
        <v>0</v>
      </c>
      <c r="J188" s="22">
        <f t="shared" si="34"/>
        <v>0</v>
      </c>
      <c r="K188" s="22">
        <f t="shared" si="34"/>
        <v>0</v>
      </c>
      <c r="L188" s="22">
        <f t="shared" si="34"/>
        <v>0</v>
      </c>
      <c r="M188" s="22">
        <f t="shared" si="34"/>
        <v>0</v>
      </c>
      <c r="N188" s="22">
        <f t="shared" si="34"/>
        <v>0</v>
      </c>
      <c r="O188" s="22">
        <f t="shared" si="34"/>
        <v>0</v>
      </c>
      <c r="P188" s="22">
        <f t="shared" si="34"/>
        <v>0</v>
      </c>
      <c r="Q188" s="22">
        <f t="shared" si="34"/>
        <v>0</v>
      </c>
      <c r="R188" s="22">
        <f t="shared" si="34"/>
        <v>0</v>
      </c>
      <c r="S188" s="22">
        <f t="shared" si="34"/>
        <v>0</v>
      </c>
      <c r="T188" s="22">
        <f t="shared" si="34"/>
        <v>0</v>
      </c>
      <c r="U188" s="22">
        <f t="shared" si="34"/>
        <v>0</v>
      </c>
      <c r="V188" s="22">
        <f t="shared" si="34"/>
        <v>0</v>
      </c>
      <c r="W188" s="22">
        <f t="shared" si="34"/>
        <v>0</v>
      </c>
      <c r="X188" s="22">
        <f t="shared" si="34"/>
        <v>0</v>
      </c>
      <c r="Y188" s="22">
        <f t="shared" si="34"/>
        <v>0</v>
      </c>
      <c r="Z188" s="22">
        <f t="shared" si="34"/>
        <v>0</v>
      </c>
      <c r="AA188" s="22">
        <f t="shared" si="34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4.25" thickBot="1">
      <c r="A189" s="85"/>
      <c r="B189" s="41" t="s">
        <v>13</v>
      </c>
      <c r="C189" s="42">
        <f aca="true" t="shared" si="35" ref="C189:AA189">COUNTIF(C161:C185,"x")</f>
        <v>0</v>
      </c>
      <c r="D189" s="42">
        <f t="shared" si="35"/>
        <v>0</v>
      </c>
      <c r="E189" s="42">
        <f t="shared" si="35"/>
        <v>0</v>
      </c>
      <c r="F189" s="42">
        <f t="shared" si="35"/>
        <v>0</v>
      </c>
      <c r="G189" s="42">
        <f t="shared" si="35"/>
        <v>0</v>
      </c>
      <c r="H189" s="42">
        <f t="shared" si="35"/>
        <v>0</v>
      </c>
      <c r="I189" s="42">
        <f t="shared" si="35"/>
        <v>0</v>
      </c>
      <c r="J189" s="42">
        <f t="shared" si="35"/>
        <v>0</v>
      </c>
      <c r="K189" s="42">
        <f t="shared" si="35"/>
        <v>0</v>
      </c>
      <c r="L189" s="42">
        <f t="shared" si="35"/>
        <v>0</v>
      </c>
      <c r="M189" s="42">
        <f t="shared" si="35"/>
        <v>0</v>
      </c>
      <c r="N189" s="42">
        <f t="shared" si="35"/>
        <v>0</v>
      </c>
      <c r="O189" s="42">
        <f t="shared" si="35"/>
        <v>0</v>
      </c>
      <c r="P189" s="42">
        <f t="shared" si="35"/>
        <v>0</v>
      </c>
      <c r="Q189" s="42">
        <f t="shared" si="35"/>
        <v>0</v>
      </c>
      <c r="R189" s="42">
        <f t="shared" si="35"/>
        <v>0</v>
      </c>
      <c r="S189" s="42">
        <f t="shared" si="35"/>
        <v>0</v>
      </c>
      <c r="T189" s="42">
        <f t="shared" si="35"/>
        <v>0</v>
      </c>
      <c r="U189" s="42">
        <f t="shared" si="35"/>
        <v>0</v>
      </c>
      <c r="V189" s="42">
        <f t="shared" si="35"/>
        <v>0</v>
      </c>
      <c r="W189" s="42">
        <f t="shared" si="35"/>
        <v>0</v>
      </c>
      <c r="X189" s="42">
        <f t="shared" si="35"/>
        <v>0</v>
      </c>
      <c r="Y189" s="42">
        <f t="shared" si="35"/>
        <v>0</v>
      </c>
      <c r="Z189" s="42">
        <f t="shared" si="35"/>
        <v>0</v>
      </c>
      <c r="AA189" s="42">
        <f t="shared" si="35"/>
        <v>0</v>
      </c>
      <c r="AB189" s="43"/>
      <c r="AC189" s="43"/>
      <c r="AD189" s="43"/>
      <c r="AE189" s="43"/>
      <c r="AF189" s="43"/>
      <c r="AG189" s="44"/>
      <c r="AH189" s="45"/>
      <c r="AI189" s="20"/>
    </row>
    <row r="190" ht="13.5" thickTop="1"/>
    <row r="192" spans="1:36" ht="18">
      <c r="A192" s="86" t="str">
        <f>P155</f>
        <v>Teste de Matemática                5 º Ano             Turma B             Data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71"/>
      <c r="AJ192" s="71"/>
    </row>
    <row r="194" spans="1:34" ht="18">
      <c r="A194" s="77" t="s">
        <v>18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7" spans="2:5" ht="12.75">
      <c r="B197" s="57"/>
      <c r="C197" s="58"/>
      <c r="D197" s="58"/>
      <c r="E197" s="59"/>
    </row>
    <row r="198" spans="2:5" ht="12.75">
      <c r="B198" s="75" t="s">
        <v>20</v>
      </c>
      <c r="C198" s="76"/>
      <c r="D198" s="52"/>
      <c r="E198" s="54">
        <f>COUNTA(B161:B185)</f>
        <v>0</v>
      </c>
    </row>
    <row r="199" spans="2:5" ht="12.75">
      <c r="B199" s="55"/>
      <c r="C199" s="51"/>
      <c r="D199" s="51"/>
      <c r="E199" s="56"/>
    </row>
    <row r="200" spans="2:5" ht="12.75">
      <c r="B200" s="53" t="s">
        <v>19</v>
      </c>
      <c r="C200" s="52"/>
      <c r="D200" s="52"/>
      <c r="E200" s="54">
        <f>25-COUNTIF(AB161:AB185,"")</f>
        <v>0</v>
      </c>
    </row>
    <row r="201" spans="2:5" ht="12.75">
      <c r="B201" s="55"/>
      <c r="C201" s="51"/>
      <c r="D201" s="51"/>
      <c r="E201" s="56"/>
    </row>
    <row r="202" spans="2:5" ht="12.75">
      <c r="B202" s="53" t="s">
        <v>21</v>
      </c>
      <c r="C202" s="52" t="s">
        <v>15</v>
      </c>
      <c r="D202" s="52"/>
      <c r="E202" s="54" t="e">
        <f>AVERAGE(AG161:AG185)</f>
        <v>#DIV/0!</v>
      </c>
    </row>
    <row r="203" spans="2:5" ht="12.75">
      <c r="B203" s="55"/>
      <c r="C203" s="51"/>
      <c r="D203" s="51"/>
      <c r="E203" s="56"/>
    </row>
    <row r="204" spans="2:5" ht="12.75">
      <c r="B204" s="53" t="s">
        <v>22</v>
      </c>
      <c r="C204" s="52" t="s">
        <v>15</v>
      </c>
      <c r="D204" s="52"/>
      <c r="E204" s="54" t="e">
        <f>MODE(AG161:AG185)</f>
        <v>#N/A</v>
      </c>
    </row>
    <row r="205" spans="2:5" ht="12.75">
      <c r="B205" s="55"/>
      <c r="C205" s="51"/>
      <c r="D205" s="51"/>
      <c r="E205" s="56"/>
    </row>
    <row r="206" spans="2:5" ht="12.75">
      <c r="B206" s="53" t="s">
        <v>23</v>
      </c>
      <c r="C206" s="52" t="s">
        <v>15</v>
      </c>
      <c r="D206" s="52"/>
      <c r="E206" s="54">
        <f>MAX(AG161:AG185)</f>
        <v>0</v>
      </c>
    </row>
    <row r="207" spans="2:5" ht="12.75">
      <c r="B207" s="55"/>
      <c r="C207" s="51"/>
      <c r="D207" s="51"/>
      <c r="E207" s="56"/>
    </row>
    <row r="208" spans="2:5" ht="12.75">
      <c r="B208" s="53" t="s">
        <v>24</v>
      </c>
      <c r="C208" s="52" t="s">
        <v>15</v>
      </c>
      <c r="D208" s="52"/>
      <c r="E208" s="54">
        <f>MIN(AG161:AG185)</f>
        <v>0</v>
      </c>
    </row>
    <row r="209" spans="2:5" ht="12.75">
      <c r="B209" s="55"/>
      <c r="C209" s="51"/>
      <c r="D209" s="51"/>
      <c r="E209" s="56"/>
    </row>
    <row r="210" spans="2:5" ht="12.75">
      <c r="B210" s="53" t="s">
        <v>25</v>
      </c>
      <c r="C210" s="52"/>
      <c r="D210" s="52"/>
      <c r="E210" s="54">
        <f>COUNTIF(AG161:AG185,"&gt;=50")</f>
        <v>0</v>
      </c>
    </row>
    <row r="211" spans="2:5" ht="12.75">
      <c r="B211" s="55"/>
      <c r="C211" s="51"/>
      <c r="D211" s="51"/>
      <c r="E211" s="56"/>
    </row>
    <row r="212" spans="2:5" ht="12.75">
      <c r="B212" s="53" t="s">
        <v>26</v>
      </c>
      <c r="C212" s="52"/>
      <c r="D212" s="52"/>
      <c r="E212" s="54">
        <f>COUNTIF(AG161:AG185,"&lt;50")</f>
        <v>0</v>
      </c>
    </row>
    <row r="213" spans="2:5" ht="12.75">
      <c r="B213" s="55"/>
      <c r="C213" s="51"/>
      <c r="D213" s="51"/>
      <c r="E213" s="56"/>
    </row>
    <row r="214" spans="2:5" ht="12.75">
      <c r="B214" s="53" t="s">
        <v>33</v>
      </c>
      <c r="C214" s="69">
        <f>COUNTIF(AH161:AH185,"Excelente")</f>
        <v>0</v>
      </c>
      <c r="D214" s="67" t="e">
        <f>ROUND((C214/E200*100),1)</f>
        <v>#DIV/0!</v>
      </c>
      <c r="E214" s="65" t="s">
        <v>15</v>
      </c>
    </row>
    <row r="215" spans="2:5" ht="12.75">
      <c r="B215" s="55"/>
      <c r="C215" s="70"/>
      <c r="D215" s="68"/>
      <c r="E215" s="66"/>
    </row>
    <row r="216" spans="2:5" ht="12.75">
      <c r="B216" s="53" t="s">
        <v>32</v>
      </c>
      <c r="C216" s="69">
        <f>COUNTIF(AH161:AH185,"Sat. Bem")</f>
        <v>0</v>
      </c>
      <c r="D216" s="67" t="e">
        <f>ROUND((C216/E200*100),1)</f>
        <v>#DIV/0!</v>
      </c>
      <c r="E216" s="65" t="s">
        <v>15</v>
      </c>
    </row>
    <row r="217" spans="2:5" ht="12.75">
      <c r="B217" s="55"/>
      <c r="C217" s="70"/>
      <c r="D217" s="68"/>
      <c r="E217" s="66"/>
    </row>
    <row r="218" spans="2:5" ht="12.75">
      <c r="B218" s="53" t="s">
        <v>31</v>
      </c>
      <c r="C218" s="69">
        <f>COUNTIF(AH161:AH185,"Satisfaz")</f>
        <v>0</v>
      </c>
      <c r="D218" s="67" t="e">
        <f>ROUND((C218/E200*100),1)</f>
        <v>#DIV/0!</v>
      </c>
      <c r="E218" s="65" t="s">
        <v>15</v>
      </c>
    </row>
    <row r="219" spans="2:5" ht="12.75">
      <c r="B219" s="55"/>
      <c r="C219" s="70"/>
      <c r="D219" s="68"/>
      <c r="E219" s="66"/>
    </row>
    <row r="220" spans="2:5" ht="12.75">
      <c r="B220" s="53" t="s">
        <v>30</v>
      </c>
      <c r="C220" s="69">
        <f>COUNTIF(AH161:AH185,"Sat. Pouco")</f>
        <v>0</v>
      </c>
      <c r="D220" s="67" t="e">
        <f>ROUND((C220/E200*100),1)</f>
        <v>#DIV/0!</v>
      </c>
      <c r="E220" s="65" t="s">
        <v>15</v>
      </c>
    </row>
    <row r="221" spans="2:5" ht="12.75">
      <c r="B221" s="55"/>
      <c r="C221" s="70"/>
      <c r="D221" s="68"/>
      <c r="E221" s="66"/>
    </row>
    <row r="222" spans="2:5" ht="12.75">
      <c r="B222" s="53" t="s">
        <v>29</v>
      </c>
      <c r="C222" s="69">
        <f>COUNTIF(AH161:AH185,"Não Sat.")</f>
        <v>0</v>
      </c>
      <c r="D222" s="67" t="e">
        <f>ROUND((C222/E200*100),1)</f>
        <v>#DIV/0!</v>
      </c>
      <c r="E222" s="65" t="s">
        <v>15</v>
      </c>
    </row>
    <row r="223" spans="2:5" ht="12.75">
      <c r="B223" s="55"/>
      <c r="C223" s="70"/>
      <c r="D223" s="68"/>
      <c r="E223" s="66"/>
    </row>
    <row r="224" spans="2:5" ht="12.75">
      <c r="B224" s="53" t="s">
        <v>28</v>
      </c>
      <c r="C224" s="69">
        <f>COUNTIF(AH161:AH185,"M. Fraco")</f>
        <v>0</v>
      </c>
      <c r="D224" s="67" t="e">
        <f>ROUND((C224/E200*100),1)</f>
        <v>#DIV/0!</v>
      </c>
      <c r="E224" s="65" t="s">
        <v>15</v>
      </c>
    </row>
    <row r="225" spans="2:5" ht="12.75">
      <c r="B225" s="61"/>
      <c r="C225" s="46"/>
      <c r="D225" s="46"/>
      <c r="E225" s="62"/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3"/>
      <c r="C228" s="47"/>
      <c r="D228" s="47"/>
      <c r="E228" s="64"/>
    </row>
    <row r="232" spans="1:36" ht="15.75">
      <c r="A232" s="60"/>
      <c r="B232" s="60"/>
      <c r="C232" s="74" t="s">
        <v>27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60"/>
      <c r="O232" s="60"/>
      <c r="P232" s="60" t="s">
        <v>35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1"/>
      <c r="AJ232" s="1"/>
    </row>
    <row r="234" ht="13.5" thickBot="1"/>
    <row r="235" spans="1:36" ht="13.5" thickTop="1">
      <c r="A235" s="9"/>
      <c r="B235" s="27" t="s">
        <v>0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3" t="s">
        <v>1</v>
      </c>
      <c r="AC235" s="81" t="s">
        <v>2</v>
      </c>
      <c r="AD235" s="82"/>
      <c r="AE235" s="82"/>
      <c r="AF235" s="83"/>
      <c r="AG235" s="79" t="s">
        <v>14</v>
      </c>
      <c r="AH235" s="80"/>
      <c r="AI235" s="19"/>
      <c r="AJ235" s="3"/>
    </row>
    <row r="236" spans="1:35" ht="26.25">
      <c r="A236" s="10"/>
      <c r="B236" s="15" t="s">
        <v>17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24">
        <f>SUM(C236:AA236)</f>
        <v>0</v>
      </c>
      <c r="AC236" s="29" t="s">
        <v>3</v>
      </c>
      <c r="AD236" s="29" t="s">
        <v>4</v>
      </c>
      <c r="AE236" s="29" t="s">
        <v>5</v>
      </c>
      <c r="AF236" s="29" t="s">
        <v>6</v>
      </c>
      <c r="AG236" s="8" t="s">
        <v>15</v>
      </c>
      <c r="AH236" s="18" t="s">
        <v>16</v>
      </c>
      <c r="AI236" s="20"/>
    </row>
    <row r="237" spans="1:35" ht="12.75">
      <c r="A237" s="16" t="s">
        <v>7</v>
      </c>
      <c r="B237" s="17" t="s">
        <v>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5"/>
      <c r="AC237" s="31"/>
      <c r="AD237" s="31"/>
      <c r="AE237" s="31"/>
      <c r="AF237" s="32"/>
      <c r="AG237" s="13"/>
      <c r="AH237" s="12"/>
      <c r="AI237" s="20"/>
    </row>
    <row r="238" spans="1:35" ht="13.5">
      <c r="A238" s="11">
        <v>1</v>
      </c>
      <c r="B238" s="7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6">
        <f aca="true" t="shared" si="36" ref="AB238:AB262">IF(AI238&lt;&gt;0,SUM(C238:AA238),"")</f>
      </c>
      <c r="AC238" s="30">
        <f aca="true" t="shared" si="37" ref="AC238:AC262">SUM(COUNTIF(C238,C$236),COUNTIF(D238,D$236),COUNTIF(E238,E$236),COUNTIF(F238,F$236),COUNTIF(G238,G$236),COUNTIF(H238,H$236),COUNTIF(I238,I$236),COUNTIF(J238,J$236),COUNTIF(K238,K$236),COUNTIF(L238,L$236),COUNTIF(M238,M$236),COUNTIF(N238,N$236),COUNTIF(O238,O$236),COUNTIF(P238,P$236),COUNTIF(Q238,Q$236),COUNTIF(R238,R$236),COUNTIF(S238,S$236),COUNTIF(T238,T$236),COUNTIF(U238,U$236),COUNTIF(V238,V$236),COUNTIF(W238,W$236),COUNTIF(X238,X$236),COUNTIF(Y238,Y$236),COUNTIF(Z238,Z$236),COUNTIF(AA238,AA$236))</f>
        <v>0</v>
      </c>
      <c r="AD238" s="30">
        <f aca="true" t="shared" si="38" ref="AD238:AD262">COUNTA(C238:AA238)-AC238-AE238-AF238</f>
        <v>0</v>
      </c>
      <c r="AE238" s="30">
        <f aca="true" t="shared" si="39" ref="AE238:AE262">COUNTIF(C238:AA238,"0")</f>
        <v>0</v>
      </c>
      <c r="AF238" s="30">
        <f aca="true" t="shared" si="40" ref="AF238:AF262">COUNTIF(C238:AA238,"X")</f>
        <v>0</v>
      </c>
      <c r="AG238" s="21">
        <f aca="true" t="shared" si="41" ref="AG238:AG262">IF(AB238&lt;&gt;"",ROUND((AB238*100)/AB$236,0),"")</f>
      </c>
      <c r="AH238" s="14">
        <f aca="true" t="shared" si="42" ref="AH238:AH262">IF(AG238&lt;&gt;"",IF(AG238&gt;89,"Excelente",IF(AG238&gt;74,"Sat. Bem",IF(AG238&gt;55,"Satisfaz",IF(AG238&gt;49,"Sat. Pouco",IF(AG238&gt;20,"Não Sat.",IF(AG238&gt;=0,"M. Fraco","")))))),"")</f>
      </c>
      <c r="AI238" s="20">
        <f aca="true" t="shared" si="43" ref="AI238:AI262">COUNTA(C238:AA238)</f>
        <v>0</v>
      </c>
    </row>
    <row r="239" spans="1:35" ht="13.5">
      <c r="A239" s="11">
        <v>2</v>
      </c>
      <c r="B239" s="7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t="shared" si="36"/>
      </c>
      <c r="AC239" s="30">
        <f t="shared" si="37"/>
        <v>0</v>
      </c>
      <c r="AD239" s="30">
        <f t="shared" si="38"/>
        <v>0</v>
      </c>
      <c r="AE239" s="30">
        <f t="shared" si="39"/>
        <v>0</v>
      </c>
      <c r="AF239" s="30">
        <f t="shared" si="40"/>
        <v>0</v>
      </c>
      <c r="AG239" s="21">
        <f t="shared" si="41"/>
      </c>
      <c r="AH239" s="14">
        <f t="shared" si="42"/>
      </c>
      <c r="AI239" s="20">
        <f t="shared" si="43"/>
        <v>0</v>
      </c>
    </row>
    <row r="240" spans="1:35" ht="13.5">
      <c r="A240" s="11">
        <v>3</v>
      </c>
      <c r="B240" s="72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t="shared" si="41"/>
      </c>
      <c r="AH240" s="14">
        <f t="shared" si="42"/>
      </c>
      <c r="AI240" s="20">
        <f t="shared" si="43"/>
        <v>0</v>
      </c>
    </row>
    <row r="241" spans="1:35" ht="13.5">
      <c r="A241" s="11">
        <v>4</v>
      </c>
      <c r="B241" s="7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1"/>
      </c>
      <c r="AH241" s="14">
        <f t="shared" si="42"/>
      </c>
      <c r="AI241" s="20">
        <f t="shared" si="43"/>
        <v>0</v>
      </c>
    </row>
    <row r="242" spans="1:35" ht="13.5">
      <c r="A242" s="11">
        <v>5</v>
      </c>
      <c r="B242" s="7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1"/>
      </c>
      <c r="AH242" s="14">
        <f t="shared" si="42"/>
      </c>
      <c r="AI242" s="20">
        <f t="shared" si="43"/>
        <v>0</v>
      </c>
    </row>
    <row r="243" spans="1:35" ht="13.5">
      <c r="A243" s="11">
        <v>6</v>
      </c>
      <c r="B243" s="7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1"/>
      </c>
      <c r="AH243" s="14">
        <f t="shared" si="42"/>
      </c>
      <c r="AI243" s="20">
        <f t="shared" si="43"/>
        <v>0</v>
      </c>
    </row>
    <row r="244" spans="1:35" ht="13.5">
      <c r="A244" s="11">
        <v>7</v>
      </c>
      <c r="B244" s="7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1"/>
      </c>
      <c r="AH244" s="14">
        <f t="shared" si="42"/>
      </c>
      <c r="AI244" s="20">
        <f t="shared" si="43"/>
        <v>0</v>
      </c>
    </row>
    <row r="245" spans="1:35" ht="13.5">
      <c r="A245" s="11">
        <v>8</v>
      </c>
      <c r="B245" s="7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1"/>
      </c>
      <c r="AH245" s="14">
        <f t="shared" si="42"/>
      </c>
      <c r="AI245" s="20">
        <f t="shared" si="43"/>
        <v>0</v>
      </c>
    </row>
    <row r="246" spans="1:35" ht="13.5">
      <c r="A246" s="11">
        <v>9</v>
      </c>
      <c r="B246" s="7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1"/>
      </c>
      <c r="AH246" s="14">
        <f t="shared" si="42"/>
      </c>
      <c r="AI246" s="20">
        <f t="shared" si="43"/>
        <v>0</v>
      </c>
    </row>
    <row r="247" spans="1:35" ht="13.5">
      <c r="A247" s="11">
        <v>10</v>
      </c>
      <c r="B247" s="7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1"/>
      </c>
      <c r="AH247" s="14">
        <f t="shared" si="42"/>
      </c>
      <c r="AI247" s="20">
        <f t="shared" si="43"/>
        <v>0</v>
      </c>
    </row>
    <row r="248" spans="1:35" ht="13.5">
      <c r="A248" s="11">
        <v>11</v>
      </c>
      <c r="B248" s="7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1"/>
      </c>
      <c r="AH248" s="14">
        <f t="shared" si="42"/>
      </c>
      <c r="AI248" s="20">
        <f t="shared" si="43"/>
        <v>0</v>
      </c>
    </row>
    <row r="249" spans="1:35" ht="13.5">
      <c r="A249" s="11">
        <v>12</v>
      </c>
      <c r="B249" s="7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1"/>
      </c>
      <c r="AH249" s="14">
        <f t="shared" si="42"/>
      </c>
      <c r="AI249" s="20">
        <f t="shared" si="43"/>
        <v>0</v>
      </c>
    </row>
    <row r="250" spans="1:35" ht="13.5">
      <c r="A250" s="11">
        <v>13</v>
      </c>
      <c r="B250" s="7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1"/>
      </c>
      <c r="AH250" s="14">
        <f t="shared" si="42"/>
      </c>
      <c r="AI250" s="20">
        <f t="shared" si="43"/>
        <v>0</v>
      </c>
    </row>
    <row r="251" spans="1:35" ht="13.5">
      <c r="A251" s="11">
        <v>14</v>
      </c>
      <c r="B251" s="7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1"/>
      </c>
      <c r="AH251" s="14">
        <f t="shared" si="42"/>
      </c>
      <c r="AI251" s="20">
        <f t="shared" si="43"/>
        <v>0</v>
      </c>
    </row>
    <row r="252" spans="1:35" ht="13.5">
      <c r="A252" s="11">
        <v>15</v>
      </c>
      <c r="B252" s="7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1"/>
      </c>
      <c r="AH252" s="14">
        <f t="shared" si="42"/>
      </c>
      <c r="AI252" s="20">
        <f t="shared" si="43"/>
        <v>0</v>
      </c>
    </row>
    <row r="253" spans="1:35" ht="13.5">
      <c r="A253" s="11">
        <v>16</v>
      </c>
      <c r="B253" s="7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1"/>
      </c>
      <c r="AH253" s="14">
        <f t="shared" si="42"/>
      </c>
      <c r="AI253" s="20">
        <f t="shared" si="43"/>
        <v>0</v>
      </c>
    </row>
    <row r="254" spans="1:35" ht="13.5">
      <c r="A254" s="11">
        <v>17</v>
      </c>
      <c r="B254" s="7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1"/>
      </c>
      <c r="AH254" s="14">
        <f t="shared" si="42"/>
      </c>
      <c r="AI254" s="20">
        <f t="shared" si="43"/>
        <v>0</v>
      </c>
    </row>
    <row r="255" spans="1:35" ht="13.5">
      <c r="A255" s="11">
        <v>18</v>
      </c>
      <c r="B255" s="72"/>
      <c r="C255" s="49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6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1"/>
      </c>
      <c r="AH255" s="14">
        <f t="shared" si="42"/>
      </c>
      <c r="AI255" s="20">
        <f t="shared" si="43"/>
        <v>0</v>
      </c>
    </row>
    <row r="256" spans="1:35" ht="13.5">
      <c r="A256" s="11">
        <v>19</v>
      </c>
      <c r="B256" s="7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7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1"/>
      </c>
      <c r="AH256" s="14">
        <f t="shared" si="42"/>
      </c>
      <c r="AI256" s="20">
        <f t="shared" si="43"/>
        <v>0</v>
      </c>
    </row>
    <row r="257" spans="1:35" ht="13.5">
      <c r="A257" s="11">
        <v>20</v>
      </c>
      <c r="B257" s="7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1"/>
      </c>
      <c r="AH257" s="14">
        <f t="shared" si="42"/>
      </c>
      <c r="AI257" s="20">
        <f t="shared" si="43"/>
        <v>0</v>
      </c>
    </row>
    <row r="258" spans="1:35" ht="13.5">
      <c r="A258" s="11">
        <v>21</v>
      </c>
      <c r="B258" s="7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1"/>
      </c>
      <c r="AH258" s="14">
        <f t="shared" si="42"/>
      </c>
      <c r="AI258" s="20">
        <f t="shared" si="43"/>
        <v>0</v>
      </c>
    </row>
    <row r="259" spans="1:35" ht="13.5">
      <c r="A259" s="11">
        <v>22</v>
      </c>
      <c r="B259" s="7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1"/>
      </c>
      <c r="AH259" s="14">
        <f t="shared" si="42"/>
      </c>
      <c r="AI259" s="20">
        <f t="shared" si="43"/>
        <v>0</v>
      </c>
    </row>
    <row r="260" spans="1:35" ht="13.5">
      <c r="A260" s="11">
        <v>23</v>
      </c>
      <c r="B260" s="7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1"/>
      </c>
      <c r="AH260" s="14">
        <f t="shared" si="42"/>
      </c>
      <c r="AI260" s="20">
        <f t="shared" si="43"/>
        <v>0</v>
      </c>
    </row>
    <row r="261" spans="1:35" ht="13.5">
      <c r="A261" s="11">
        <v>24</v>
      </c>
      <c r="B261" s="7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1"/>
      </c>
      <c r="AH261" s="14">
        <f t="shared" si="42"/>
      </c>
      <c r="AI261" s="20">
        <f t="shared" si="43"/>
        <v>0</v>
      </c>
    </row>
    <row r="262" spans="1:35" ht="13.5">
      <c r="A262" s="11">
        <v>25</v>
      </c>
      <c r="B262" s="7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1"/>
      </c>
      <c r="AH262" s="14">
        <f t="shared" si="42"/>
      </c>
      <c r="AI262" s="20">
        <f t="shared" si="43"/>
        <v>0</v>
      </c>
    </row>
    <row r="263" spans="1:35" ht="13.5">
      <c r="A263" s="84" t="s">
        <v>9</v>
      </c>
      <c r="B263" s="33" t="s">
        <v>10</v>
      </c>
      <c r="C263" s="34">
        <f aca="true" t="shared" si="44" ref="C263:AA263">COUNTIF(C238:C262,C236)</f>
        <v>0</v>
      </c>
      <c r="D263" s="34">
        <f t="shared" si="44"/>
        <v>0</v>
      </c>
      <c r="E263" s="34">
        <f t="shared" si="44"/>
        <v>0</v>
      </c>
      <c r="F263" s="34">
        <f t="shared" si="44"/>
        <v>0</v>
      </c>
      <c r="G263" s="34">
        <f t="shared" si="44"/>
        <v>0</v>
      </c>
      <c r="H263" s="34">
        <f t="shared" si="44"/>
        <v>0</v>
      </c>
      <c r="I263" s="34">
        <f t="shared" si="44"/>
        <v>0</v>
      </c>
      <c r="J263" s="34">
        <f t="shared" si="44"/>
        <v>0</v>
      </c>
      <c r="K263" s="34">
        <f t="shared" si="44"/>
        <v>0</v>
      </c>
      <c r="L263" s="34">
        <f t="shared" si="44"/>
        <v>0</v>
      </c>
      <c r="M263" s="34">
        <f t="shared" si="44"/>
        <v>0</v>
      </c>
      <c r="N263" s="34">
        <f t="shared" si="44"/>
        <v>0</v>
      </c>
      <c r="O263" s="34">
        <f t="shared" si="44"/>
        <v>0</v>
      </c>
      <c r="P263" s="34">
        <f t="shared" si="44"/>
        <v>0</v>
      </c>
      <c r="Q263" s="34">
        <f t="shared" si="44"/>
        <v>0</v>
      </c>
      <c r="R263" s="34">
        <f t="shared" si="44"/>
        <v>0</v>
      </c>
      <c r="S263" s="34">
        <f t="shared" si="44"/>
        <v>0</v>
      </c>
      <c r="T263" s="34">
        <f t="shared" si="44"/>
        <v>0</v>
      </c>
      <c r="U263" s="34">
        <f t="shared" si="44"/>
        <v>0</v>
      </c>
      <c r="V263" s="34">
        <f t="shared" si="44"/>
        <v>0</v>
      </c>
      <c r="W263" s="34">
        <f t="shared" si="44"/>
        <v>0</v>
      </c>
      <c r="X263" s="34">
        <f t="shared" si="44"/>
        <v>0</v>
      </c>
      <c r="Y263" s="34">
        <f t="shared" si="44"/>
        <v>0</v>
      </c>
      <c r="Z263" s="34">
        <f t="shared" si="44"/>
        <v>0</v>
      </c>
      <c r="AA263" s="34">
        <f t="shared" si="44"/>
        <v>0</v>
      </c>
      <c r="AB263" s="35"/>
      <c r="AC263" s="35"/>
      <c r="AD263" s="35"/>
      <c r="AE263" s="35"/>
      <c r="AF263" s="35"/>
      <c r="AG263" s="36"/>
      <c r="AH263" s="37"/>
      <c r="AI263" s="20"/>
    </row>
    <row r="264" spans="1:35" ht="13.5">
      <c r="A264" s="84"/>
      <c r="B264" s="38" t="s">
        <v>11</v>
      </c>
      <c r="C264" s="22">
        <f aca="true" t="shared" si="45" ref="C264:AA264">COUNTIF(C238:C262,"&gt;0")-COUNTIF(C238:C262,C236)</f>
        <v>0</v>
      </c>
      <c r="D264" s="22">
        <f t="shared" si="45"/>
        <v>0</v>
      </c>
      <c r="E264" s="22">
        <f t="shared" si="45"/>
        <v>0</v>
      </c>
      <c r="F264" s="22">
        <f t="shared" si="45"/>
        <v>0</v>
      </c>
      <c r="G264" s="22">
        <f t="shared" si="45"/>
        <v>0</v>
      </c>
      <c r="H264" s="22">
        <f t="shared" si="45"/>
        <v>0</v>
      </c>
      <c r="I264" s="22">
        <f t="shared" si="45"/>
        <v>0</v>
      </c>
      <c r="J264" s="22">
        <f t="shared" si="45"/>
        <v>0</v>
      </c>
      <c r="K264" s="22">
        <f t="shared" si="45"/>
        <v>0</v>
      </c>
      <c r="L264" s="22">
        <f t="shared" si="45"/>
        <v>0</v>
      </c>
      <c r="M264" s="22">
        <f t="shared" si="45"/>
        <v>0</v>
      </c>
      <c r="N264" s="22">
        <f t="shared" si="45"/>
        <v>0</v>
      </c>
      <c r="O264" s="22">
        <f t="shared" si="45"/>
        <v>0</v>
      </c>
      <c r="P264" s="22">
        <f t="shared" si="45"/>
        <v>0</v>
      </c>
      <c r="Q264" s="22">
        <f t="shared" si="45"/>
        <v>0</v>
      </c>
      <c r="R264" s="22">
        <f t="shared" si="45"/>
        <v>0</v>
      </c>
      <c r="S264" s="22">
        <f t="shared" si="45"/>
        <v>0</v>
      </c>
      <c r="T264" s="22">
        <f t="shared" si="45"/>
        <v>0</v>
      </c>
      <c r="U264" s="22">
        <f t="shared" si="45"/>
        <v>0</v>
      </c>
      <c r="V264" s="22">
        <f t="shared" si="45"/>
        <v>0</v>
      </c>
      <c r="W264" s="22">
        <f t="shared" si="45"/>
        <v>0</v>
      </c>
      <c r="X264" s="22">
        <f t="shared" si="45"/>
        <v>0</v>
      </c>
      <c r="Y264" s="22">
        <f t="shared" si="45"/>
        <v>0</v>
      </c>
      <c r="Z264" s="22">
        <f t="shared" si="45"/>
        <v>0</v>
      </c>
      <c r="AA264" s="22">
        <f t="shared" si="45"/>
        <v>0</v>
      </c>
      <c r="AB264" s="30"/>
      <c r="AC264" s="30"/>
      <c r="AD264" s="30"/>
      <c r="AE264" s="30"/>
      <c r="AF264" s="30"/>
      <c r="AG264" s="39"/>
      <c r="AH264" s="40"/>
      <c r="AI264" s="20"/>
    </row>
    <row r="265" spans="1:35" ht="13.5">
      <c r="A265" s="84"/>
      <c r="B265" s="38" t="s">
        <v>12</v>
      </c>
      <c r="C265" s="22">
        <f aca="true" t="shared" si="46" ref="C265:AA265">COUNTIF(C238:C262,"0")</f>
        <v>0</v>
      </c>
      <c r="D265" s="22">
        <f t="shared" si="46"/>
        <v>0</v>
      </c>
      <c r="E265" s="22">
        <f t="shared" si="46"/>
        <v>0</v>
      </c>
      <c r="F265" s="22">
        <f t="shared" si="46"/>
        <v>0</v>
      </c>
      <c r="G265" s="22">
        <f t="shared" si="46"/>
        <v>0</v>
      </c>
      <c r="H265" s="22">
        <f t="shared" si="46"/>
        <v>0</v>
      </c>
      <c r="I265" s="22">
        <f t="shared" si="46"/>
        <v>0</v>
      </c>
      <c r="J265" s="22">
        <f t="shared" si="46"/>
        <v>0</v>
      </c>
      <c r="K265" s="22">
        <f t="shared" si="46"/>
        <v>0</v>
      </c>
      <c r="L265" s="22">
        <f t="shared" si="46"/>
        <v>0</v>
      </c>
      <c r="M265" s="22">
        <f t="shared" si="46"/>
        <v>0</v>
      </c>
      <c r="N265" s="22">
        <f t="shared" si="46"/>
        <v>0</v>
      </c>
      <c r="O265" s="22">
        <f t="shared" si="46"/>
        <v>0</v>
      </c>
      <c r="P265" s="22">
        <f t="shared" si="46"/>
        <v>0</v>
      </c>
      <c r="Q265" s="22">
        <f t="shared" si="46"/>
        <v>0</v>
      </c>
      <c r="R265" s="22">
        <f t="shared" si="46"/>
        <v>0</v>
      </c>
      <c r="S265" s="22">
        <f t="shared" si="46"/>
        <v>0</v>
      </c>
      <c r="T265" s="22">
        <f t="shared" si="46"/>
        <v>0</v>
      </c>
      <c r="U265" s="22">
        <f t="shared" si="46"/>
        <v>0</v>
      </c>
      <c r="V265" s="22">
        <f t="shared" si="46"/>
        <v>0</v>
      </c>
      <c r="W265" s="22">
        <f t="shared" si="46"/>
        <v>0</v>
      </c>
      <c r="X265" s="22">
        <f t="shared" si="46"/>
        <v>0</v>
      </c>
      <c r="Y265" s="22">
        <f t="shared" si="46"/>
        <v>0</v>
      </c>
      <c r="Z265" s="22">
        <f t="shared" si="46"/>
        <v>0</v>
      </c>
      <c r="AA265" s="22">
        <f t="shared" si="46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4.25" thickBot="1">
      <c r="A266" s="85"/>
      <c r="B266" s="41" t="s">
        <v>13</v>
      </c>
      <c r="C266" s="42">
        <f aca="true" t="shared" si="47" ref="C266:AA266">COUNTIF(C238:C262,"x")</f>
        <v>0</v>
      </c>
      <c r="D266" s="42">
        <f t="shared" si="47"/>
        <v>0</v>
      </c>
      <c r="E266" s="42">
        <f t="shared" si="47"/>
        <v>0</v>
      </c>
      <c r="F266" s="42">
        <f t="shared" si="47"/>
        <v>0</v>
      </c>
      <c r="G266" s="42">
        <f t="shared" si="47"/>
        <v>0</v>
      </c>
      <c r="H266" s="42">
        <f t="shared" si="47"/>
        <v>0</v>
      </c>
      <c r="I266" s="42">
        <f t="shared" si="47"/>
        <v>0</v>
      </c>
      <c r="J266" s="42">
        <f t="shared" si="47"/>
        <v>0</v>
      </c>
      <c r="K266" s="42">
        <f t="shared" si="47"/>
        <v>0</v>
      </c>
      <c r="L266" s="42">
        <f t="shared" si="47"/>
        <v>0</v>
      </c>
      <c r="M266" s="42">
        <f t="shared" si="47"/>
        <v>0</v>
      </c>
      <c r="N266" s="42">
        <f t="shared" si="47"/>
        <v>0</v>
      </c>
      <c r="O266" s="42">
        <f t="shared" si="47"/>
        <v>0</v>
      </c>
      <c r="P266" s="42">
        <f t="shared" si="47"/>
        <v>0</v>
      </c>
      <c r="Q266" s="42">
        <f t="shared" si="47"/>
        <v>0</v>
      </c>
      <c r="R266" s="42">
        <f t="shared" si="47"/>
        <v>0</v>
      </c>
      <c r="S266" s="42">
        <f t="shared" si="47"/>
        <v>0</v>
      </c>
      <c r="T266" s="42">
        <f t="shared" si="47"/>
        <v>0</v>
      </c>
      <c r="U266" s="42">
        <f t="shared" si="47"/>
        <v>0</v>
      </c>
      <c r="V266" s="42">
        <f t="shared" si="47"/>
        <v>0</v>
      </c>
      <c r="W266" s="42">
        <f t="shared" si="47"/>
        <v>0</v>
      </c>
      <c r="X266" s="42">
        <f t="shared" si="47"/>
        <v>0</v>
      </c>
      <c r="Y266" s="42">
        <f t="shared" si="47"/>
        <v>0</v>
      </c>
      <c r="Z266" s="42">
        <f t="shared" si="47"/>
        <v>0</v>
      </c>
      <c r="AA266" s="42">
        <f t="shared" si="47"/>
        <v>0</v>
      </c>
      <c r="AB266" s="43"/>
      <c r="AC266" s="43"/>
      <c r="AD266" s="43"/>
      <c r="AE266" s="43"/>
      <c r="AF266" s="43"/>
      <c r="AG266" s="44"/>
      <c r="AH266" s="45"/>
      <c r="AI266" s="20"/>
    </row>
    <row r="267" ht="13.5" thickTop="1"/>
    <row r="269" spans="1:36" ht="18">
      <c r="A269" s="86" t="str">
        <f>P232</f>
        <v>Teste de Matemática                5 º Ano             Turma B             Data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71"/>
      <c r="AJ269" s="71"/>
    </row>
    <row r="271" spans="1:34" ht="18">
      <c r="A271" s="77" t="s">
        <v>18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</row>
    <row r="274" spans="2:5" ht="12.75">
      <c r="B274" s="57"/>
      <c r="C274" s="58"/>
      <c r="D274" s="58"/>
      <c r="E274" s="59"/>
    </row>
    <row r="275" spans="2:5" ht="12.75">
      <c r="B275" s="75" t="s">
        <v>20</v>
      </c>
      <c r="C275" s="76"/>
      <c r="D275" s="52"/>
      <c r="E275" s="54">
        <f>COUNTA(B238:B262)</f>
        <v>0</v>
      </c>
    </row>
    <row r="276" spans="2:5" ht="12.75">
      <c r="B276" s="55"/>
      <c r="C276" s="51"/>
      <c r="D276" s="51"/>
      <c r="E276" s="56"/>
    </row>
    <row r="277" spans="2:5" ht="12.75">
      <c r="B277" s="53" t="s">
        <v>19</v>
      </c>
      <c r="C277" s="52"/>
      <c r="D277" s="52"/>
      <c r="E277" s="54">
        <f>25-COUNTIF(AB238:AB262,"")</f>
        <v>0</v>
      </c>
    </row>
    <row r="278" spans="2:5" ht="12.75">
      <c r="B278" s="55"/>
      <c r="C278" s="51"/>
      <c r="D278" s="51"/>
      <c r="E278" s="56"/>
    </row>
    <row r="279" spans="2:5" ht="12.75">
      <c r="B279" s="53" t="s">
        <v>21</v>
      </c>
      <c r="C279" s="52" t="s">
        <v>15</v>
      </c>
      <c r="D279" s="52"/>
      <c r="E279" s="54" t="e">
        <f>AVERAGE(AG238:AG262)</f>
        <v>#DIV/0!</v>
      </c>
    </row>
    <row r="280" spans="2:5" ht="12.75">
      <c r="B280" s="55"/>
      <c r="C280" s="51"/>
      <c r="D280" s="51"/>
      <c r="E280" s="56"/>
    </row>
    <row r="281" spans="2:5" ht="12.75">
      <c r="B281" s="53" t="s">
        <v>22</v>
      </c>
      <c r="C281" s="52" t="s">
        <v>15</v>
      </c>
      <c r="D281" s="52"/>
      <c r="E281" s="54" t="e">
        <f>MODE(AG238:AG262)</f>
        <v>#N/A</v>
      </c>
    </row>
    <row r="282" spans="2:5" ht="12.75">
      <c r="B282" s="55"/>
      <c r="C282" s="51"/>
      <c r="D282" s="51"/>
      <c r="E282" s="56"/>
    </row>
    <row r="283" spans="2:5" ht="12.75">
      <c r="B283" s="53" t="s">
        <v>23</v>
      </c>
      <c r="C283" s="52" t="s">
        <v>15</v>
      </c>
      <c r="D283" s="52"/>
      <c r="E283" s="54">
        <f>MAX(AG238:AG262)</f>
        <v>0</v>
      </c>
    </row>
    <row r="284" spans="2:5" ht="12.75">
      <c r="B284" s="55"/>
      <c r="C284" s="51"/>
      <c r="D284" s="51"/>
      <c r="E284" s="56"/>
    </row>
    <row r="285" spans="2:5" ht="12.75">
      <c r="B285" s="53" t="s">
        <v>24</v>
      </c>
      <c r="C285" s="52" t="s">
        <v>15</v>
      </c>
      <c r="D285" s="52"/>
      <c r="E285" s="54">
        <f>MIN(AG238:AG262)</f>
        <v>0</v>
      </c>
    </row>
    <row r="286" spans="2:5" ht="12.75">
      <c r="B286" s="55"/>
      <c r="C286" s="51"/>
      <c r="D286" s="51"/>
      <c r="E286" s="56"/>
    </row>
    <row r="287" spans="2:5" ht="12.75">
      <c r="B287" s="53" t="s">
        <v>25</v>
      </c>
      <c r="C287" s="52"/>
      <c r="D287" s="52"/>
      <c r="E287" s="54">
        <f>COUNTIF(AG238:AG262,"&gt;=50")</f>
        <v>0</v>
      </c>
    </row>
    <row r="288" spans="2:5" ht="12.75">
      <c r="B288" s="55"/>
      <c r="C288" s="51"/>
      <c r="D288" s="51"/>
      <c r="E288" s="56"/>
    </row>
    <row r="289" spans="2:5" ht="12.75">
      <c r="B289" s="53" t="s">
        <v>26</v>
      </c>
      <c r="C289" s="52"/>
      <c r="D289" s="52"/>
      <c r="E289" s="54">
        <f>COUNTIF(AG238:AG262,"&lt;50")</f>
        <v>0</v>
      </c>
    </row>
    <row r="290" spans="2:5" ht="12.75">
      <c r="B290" s="55"/>
      <c r="C290" s="51"/>
      <c r="D290" s="51"/>
      <c r="E290" s="56"/>
    </row>
    <row r="291" spans="2:5" ht="12.75">
      <c r="B291" s="53" t="s">
        <v>33</v>
      </c>
      <c r="C291" s="69">
        <f>COUNTIF(AH238:AH262,"Excelente")</f>
        <v>0</v>
      </c>
      <c r="D291" s="67" t="e">
        <f>ROUND((C291/E277*100),1)</f>
        <v>#DIV/0!</v>
      </c>
      <c r="E291" s="65" t="s">
        <v>15</v>
      </c>
    </row>
    <row r="292" spans="2:5" ht="12.75">
      <c r="B292" s="55"/>
      <c r="C292" s="70"/>
      <c r="D292" s="68"/>
      <c r="E292" s="66"/>
    </row>
    <row r="293" spans="2:5" ht="12.75">
      <c r="B293" s="53" t="s">
        <v>32</v>
      </c>
      <c r="C293" s="69">
        <f>COUNTIF(AH238:AH262,"Sat. Bem")</f>
        <v>0</v>
      </c>
      <c r="D293" s="67" t="e">
        <f>ROUND((C293/E277*100),1)</f>
        <v>#DIV/0!</v>
      </c>
      <c r="E293" s="65" t="s">
        <v>15</v>
      </c>
    </row>
    <row r="294" spans="2:5" ht="12.75">
      <c r="B294" s="55"/>
      <c r="C294" s="70"/>
      <c r="D294" s="68"/>
      <c r="E294" s="66"/>
    </row>
    <row r="295" spans="2:5" ht="12.75">
      <c r="B295" s="53" t="s">
        <v>31</v>
      </c>
      <c r="C295" s="69">
        <f>COUNTIF(AH238:AH262,"Satisfaz")</f>
        <v>0</v>
      </c>
      <c r="D295" s="67" t="e">
        <f>ROUND((C295/E277*100),1)</f>
        <v>#DIV/0!</v>
      </c>
      <c r="E295" s="65" t="s">
        <v>15</v>
      </c>
    </row>
    <row r="296" spans="2:5" ht="12.75">
      <c r="B296" s="55"/>
      <c r="C296" s="70"/>
      <c r="D296" s="68"/>
      <c r="E296" s="66"/>
    </row>
    <row r="297" spans="2:5" ht="12.75">
      <c r="B297" s="53" t="s">
        <v>30</v>
      </c>
      <c r="C297" s="69">
        <f>COUNTIF(AH238:AH262,"Sat. Pouco")</f>
        <v>0</v>
      </c>
      <c r="D297" s="67" t="e">
        <f>ROUND((C297/E277*100),1)</f>
        <v>#DIV/0!</v>
      </c>
      <c r="E297" s="65" t="s">
        <v>15</v>
      </c>
    </row>
    <row r="298" spans="2:5" ht="12.75">
      <c r="B298" s="55"/>
      <c r="C298" s="70"/>
      <c r="D298" s="68"/>
      <c r="E298" s="66"/>
    </row>
    <row r="299" spans="2:5" ht="12.75">
      <c r="B299" s="53" t="s">
        <v>29</v>
      </c>
      <c r="C299" s="69">
        <f>COUNTIF(AH238:AH262,"Não Sat.")</f>
        <v>0</v>
      </c>
      <c r="D299" s="67" t="e">
        <f>ROUND((C299/E277*100),1)</f>
        <v>#DIV/0!</v>
      </c>
      <c r="E299" s="65" t="s">
        <v>15</v>
      </c>
    </row>
    <row r="300" spans="2:5" ht="12.75">
      <c r="B300" s="55"/>
      <c r="C300" s="70"/>
      <c r="D300" s="68"/>
      <c r="E300" s="66"/>
    </row>
    <row r="301" spans="2:5" ht="12.75">
      <c r="B301" s="53" t="s">
        <v>28</v>
      </c>
      <c r="C301" s="69">
        <f>COUNTIF(AH238:AH262,"M. Fraco")</f>
        <v>0</v>
      </c>
      <c r="D301" s="67" t="e">
        <f>ROUND((C301/E277*100),1)</f>
        <v>#DIV/0!</v>
      </c>
      <c r="E301" s="65" t="s">
        <v>15</v>
      </c>
    </row>
    <row r="302" spans="2:5" ht="12.75">
      <c r="B302" s="61"/>
      <c r="C302" s="46"/>
      <c r="D302" s="46"/>
      <c r="E302" s="62"/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3"/>
      <c r="C305" s="47"/>
      <c r="D305" s="47"/>
      <c r="E305" s="64"/>
    </row>
    <row r="309" spans="1:36" ht="15.75">
      <c r="A309" s="60"/>
      <c r="B309" s="60"/>
      <c r="C309" s="74" t="s">
        <v>27</v>
      </c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60"/>
      <c r="O309" s="60"/>
      <c r="P309" s="60" t="s">
        <v>35</v>
      </c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1"/>
      <c r="AJ309" s="1"/>
    </row>
    <row r="311" ht="13.5" thickBot="1"/>
    <row r="312" spans="1:36" ht="13.5" thickTop="1">
      <c r="A312" s="9"/>
      <c r="B312" s="27" t="s">
        <v>0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3" t="s">
        <v>1</v>
      </c>
      <c r="AC312" s="81" t="s">
        <v>2</v>
      </c>
      <c r="AD312" s="82"/>
      <c r="AE312" s="82"/>
      <c r="AF312" s="83"/>
      <c r="AG312" s="79" t="s">
        <v>14</v>
      </c>
      <c r="AH312" s="80"/>
      <c r="AI312" s="19"/>
      <c r="AJ312" s="3"/>
    </row>
    <row r="313" spans="1:35" ht="26.25">
      <c r="A313" s="10"/>
      <c r="B313" s="15" t="s">
        <v>17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24">
        <f>SUM(C313:AA313)</f>
        <v>0</v>
      </c>
      <c r="AC313" s="29" t="s">
        <v>3</v>
      </c>
      <c r="AD313" s="29" t="s">
        <v>4</v>
      </c>
      <c r="AE313" s="29" t="s">
        <v>5</v>
      </c>
      <c r="AF313" s="29" t="s">
        <v>6</v>
      </c>
      <c r="AG313" s="8" t="s">
        <v>15</v>
      </c>
      <c r="AH313" s="18" t="s">
        <v>16</v>
      </c>
      <c r="AI313" s="20"/>
    </row>
    <row r="314" spans="1:35" ht="12.75">
      <c r="A314" s="16" t="s">
        <v>7</v>
      </c>
      <c r="B314" s="17" t="s">
        <v>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5"/>
      <c r="AC314" s="31"/>
      <c r="AD314" s="31"/>
      <c r="AE314" s="31"/>
      <c r="AF314" s="32"/>
      <c r="AG314" s="13"/>
      <c r="AH314" s="12"/>
      <c r="AI314" s="20"/>
    </row>
    <row r="315" spans="1:35" ht="13.5">
      <c r="A315" s="11">
        <v>1</v>
      </c>
      <c r="B315" s="7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6">
        <f aca="true" t="shared" si="48" ref="AB315:AB339">IF(AI315&lt;&gt;0,SUM(C315:AA315),"")</f>
      </c>
      <c r="AC315" s="30">
        <f aca="true" t="shared" si="49" ref="AC315:AC339">SUM(COUNTIF(C315,C$313),COUNTIF(D315,D$313),COUNTIF(E315,E$313),COUNTIF(F315,F$313),COUNTIF(G315,G$313),COUNTIF(H315,H$313),COUNTIF(I315,I$313),COUNTIF(J315,J$313),COUNTIF(K315,K$313),COUNTIF(L315,L$313),COUNTIF(M315,M$313),COUNTIF(N315,N$313),COUNTIF(O315,O$313),COUNTIF(P315,P$313),COUNTIF(Q315,Q$313),COUNTIF(R315,R$313),COUNTIF(S315,S$313),COUNTIF(T315,T$313),COUNTIF(U315,U$313),COUNTIF(V315,V$313),COUNTIF(W315,W$313),COUNTIF(X315,X$313),COUNTIF(Y315,Y$313),COUNTIF(Z315,Z$313),COUNTIF(AA315,AA$313))</f>
        <v>0</v>
      </c>
      <c r="AD315" s="30">
        <f aca="true" t="shared" si="50" ref="AD315:AD339">COUNTA(C315:AA315)-AC315-AE315-AF315</f>
        <v>0</v>
      </c>
      <c r="AE315" s="30">
        <f aca="true" t="shared" si="51" ref="AE315:AE339">COUNTIF(C315:AA315,"0")</f>
        <v>0</v>
      </c>
      <c r="AF315" s="30">
        <f aca="true" t="shared" si="52" ref="AF315:AF339">COUNTIF(C315:AA315,"X")</f>
        <v>0</v>
      </c>
      <c r="AG315" s="21">
        <f aca="true" t="shared" si="53" ref="AG315:AG339">IF(AB315&lt;&gt;"",ROUND((AB315*100)/AB$313,0),"")</f>
      </c>
      <c r="AH315" s="14">
        <f aca="true" t="shared" si="54" ref="AH315:AH339">IF(AG315&lt;&gt;"",IF(AG315&gt;89,"Excelente",IF(AG315&gt;74,"Sat. Bem",IF(AG315&gt;55,"Satisfaz",IF(AG315&gt;49,"Sat. Pouco",IF(AG315&gt;20,"Não Sat.",IF(AG315&gt;=0,"M. Fraco","")))))),"")</f>
      </c>
      <c r="AI315" s="20">
        <f aca="true" t="shared" si="55" ref="AI315:AI339">COUNTA(C315:AA315)</f>
        <v>0</v>
      </c>
    </row>
    <row r="316" spans="1:35" ht="13.5">
      <c r="A316" s="11">
        <v>2</v>
      </c>
      <c r="B316" s="7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t="shared" si="48"/>
      </c>
      <c r="AC316" s="30">
        <f t="shared" si="49"/>
        <v>0</v>
      </c>
      <c r="AD316" s="30">
        <f t="shared" si="50"/>
        <v>0</v>
      </c>
      <c r="AE316" s="30">
        <f t="shared" si="51"/>
        <v>0</v>
      </c>
      <c r="AF316" s="30">
        <f t="shared" si="52"/>
        <v>0</v>
      </c>
      <c r="AG316" s="21">
        <f t="shared" si="53"/>
      </c>
      <c r="AH316" s="14">
        <f t="shared" si="54"/>
      </c>
      <c r="AI316" s="20">
        <f t="shared" si="55"/>
        <v>0</v>
      </c>
    </row>
    <row r="317" spans="1:35" ht="13.5">
      <c r="A317" s="11">
        <v>3</v>
      </c>
      <c r="B317" s="72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t="shared" si="53"/>
      </c>
      <c r="AH317" s="14">
        <f t="shared" si="54"/>
      </c>
      <c r="AI317" s="20">
        <f t="shared" si="55"/>
        <v>0</v>
      </c>
    </row>
    <row r="318" spans="1:35" ht="13.5">
      <c r="A318" s="11">
        <v>4</v>
      </c>
      <c r="B318" s="7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3"/>
      </c>
      <c r="AH318" s="14">
        <f t="shared" si="54"/>
      </c>
      <c r="AI318" s="20">
        <f t="shared" si="55"/>
        <v>0</v>
      </c>
    </row>
    <row r="319" spans="1:35" ht="13.5">
      <c r="A319" s="11">
        <v>5</v>
      </c>
      <c r="B319" s="7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3"/>
      </c>
      <c r="AH319" s="14">
        <f t="shared" si="54"/>
      </c>
      <c r="AI319" s="20">
        <f t="shared" si="55"/>
        <v>0</v>
      </c>
    </row>
    <row r="320" spans="1:35" ht="13.5">
      <c r="A320" s="11">
        <v>6</v>
      </c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3"/>
      </c>
      <c r="AH320" s="14">
        <f t="shared" si="54"/>
      </c>
      <c r="AI320" s="20">
        <f t="shared" si="55"/>
        <v>0</v>
      </c>
    </row>
    <row r="321" spans="1:35" ht="13.5">
      <c r="A321" s="11">
        <v>7</v>
      </c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3"/>
      </c>
      <c r="AH321" s="14">
        <f t="shared" si="54"/>
      </c>
      <c r="AI321" s="20">
        <f t="shared" si="55"/>
        <v>0</v>
      </c>
    </row>
    <row r="322" spans="1:35" ht="13.5">
      <c r="A322" s="11">
        <v>8</v>
      </c>
      <c r="B322" s="7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3"/>
      </c>
      <c r="AH322" s="14">
        <f t="shared" si="54"/>
      </c>
      <c r="AI322" s="20">
        <f t="shared" si="55"/>
        <v>0</v>
      </c>
    </row>
    <row r="323" spans="1:35" ht="13.5">
      <c r="A323" s="11">
        <v>9</v>
      </c>
      <c r="B323" s="7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3"/>
      </c>
      <c r="AH323" s="14">
        <f t="shared" si="54"/>
      </c>
      <c r="AI323" s="20">
        <f t="shared" si="55"/>
        <v>0</v>
      </c>
    </row>
    <row r="324" spans="1:35" ht="13.5">
      <c r="A324" s="11">
        <v>10</v>
      </c>
      <c r="B324" s="7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3"/>
      </c>
      <c r="AH324" s="14">
        <f t="shared" si="54"/>
      </c>
      <c r="AI324" s="20">
        <f t="shared" si="55"/>
        <v>0</v>
      </c>
    </row>
    <row r="325" spans="1:35" ht="13.5">
      <c r="A325" s="11">
        <v>11</v>
      </c>
      <c r="B325" s="7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3"/>
      </c>
      <c r="AH325" s="14">
        <f t="shared" si="54"/>
      </c>
      <c r="AI325" s="20">
        <f t="shared" si="55"/>
        <v>0</v>
      </c>
    </row>
    <row r="326" spans="1:35" ht="13.5">
      <c r="A326" s="11">
        <v>12</v>
      </c>
      <c r="B326" s="7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3"/>
      </c>
      <c r="AH326" s="14">
        <f t="shared" si="54"/>
      </c>
      <c r="AI326" s="20">
        <f t="shared" si="55"/>
        <v>0</v>
      </c>
    </row>
    <row r="327" spans="1:35" ht="13.5">
      <c r="A327" s="11">
        <v>13</v>
      </c>
      <c r="B327" s="7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3"/>
      </c>
      <c r="AH327" s="14">
        <f t="shared" si="54"/>
      </c>
      <c r="AI327" s="20">
        <f t="shared" si="55"/>
        <v>0</v>
      </c>
    </row>
    <row r="328" spans="1:35" ht="13.5">
      <c r="A328" s="11">
        <v>14</v>
      </c>
      <c r="B328" s="7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3"/>
      </c>
      <c r="AH328" s="14">
        <f t="shared" si="54"/>
      </c>
      <c r="AI328" s="20">
        <f t="shared" si="55"/>
        <v>0</v>
      </c>
    </row>
    <row r="329" spans="1:35" ht="13.5">
      <c r="A329" s="11">
        <v>15</v>
      </c>
      <c r="B329" s="7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3"/>
      </c>
      <c r="AH329" s="14">
        <f t="shared" si="54"/>
      </c>
      <c r="AI329" s="20">
        <f t="shared" si="55"/>
        <v>0</v>
      </c>
    </row>
    <row r="330" spans="1:35" ht="13.5">
      <c r="A330" s="11">
        <v>16</v>
      </c>
      <c r="B330" s="7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3"/>
      </c>
      <c r="AH330" s="14">
        <f t="shared" si="54"/>
      </c>
      <c r="AI330" s="20">
        <f t="shared" si="55"/>
        <v>0</v>
      </c>
    </row>
    <row r="331" spans="1:35" ht="13.5">
      <c r="A331" s="11">
        <v>17</v>
      </c>
      <c r="B331" s="7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3"/>
      </c>
      <c r="AH331" s="14">
        <f t="shared" si="54"/>
      </c>
      <c r="AI331" s="20">
        <f t="shared" si="55"/>
        <v>0</v>
      </c>
    </row>
    <row r="332" spans="1:35" ht="13.5">
      <c r="A332" s="11">
        <v>18</v>
      </c>
      <c r="B332" s="72"/>
      <c r="C332" s="49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6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3"/>
      </c>
      <c r="AH332" s="14">
        <f t="shared" si="54"/>
      </c>
      <c r="AI332" s="20">
        <f t="shared" si="55"/>
        <v>0</v>
      </c>
    </row>
    <row r="333" spans="1:35" ht="13.5">
      <c r="A333" s="11">
        <v>19</v>
      </c>
      <c r="B333" s="7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7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3"/>
      </c>
      <c r="AH333" s="14">
        <f t="shared" si="54"/>
      </c>
      <c r="AI333" s="20">
        <f t="shared" si="55"/>
        <v>0</v>
      </c>
    </row>
    <row r="334" spans="1:35" ht="13.5">
      <c r="A334" s="11">
        <v>20</v>
      </c>
      <c r="B334" s="7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3"/>
      </c>
      <c r="AH334" s="14">
        <f t="shared" si="54"/>
      </c>
      <c r="AI334" s="20">
        <f t="shared" si="55"/>
        <v>0</v>
      </c>
    </row>
    <row r="335" spans="1:35" ht="13.5">
      <c r="A335" s="11">
        <v>21</v>
      </c>
      <c r="B335" s="7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3"/>
      </c>
      <c r="AH335" s="14">
        <f t="shared" si="54"/>
      </c>
      <c r="AI335" s="20">
        <f t="shared" si="55"/>
        <v>0</v>
      </c>
    </row>
    <row r="336" spans="1:35" ht="13.5">
      <c r="A336" s="11">
        <v>22</v>
      </c>
      <c r="B336" s="7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3"/>
      </c>
      <c r="AH336" s="14">
        <f t="shared" si="54"/>
      </c>
      <c r="AI336" s="20">
        <f t="shared" si="55"/>
        <v>0</v>
      </c>
    </row>
    <row r="337" spans="1:35" ht="13.5">
      <c r="A337" s="11">
        <v>23</v>
      </c>
      <c r="B337" s="7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3"/>
      </c>
      <c r="AH337" s="14">
        <f t="shared" si="54"/>
      </c>
      <c r="AI337" s="20">
        <f t="shared" si="55"/>
        <v>0</v>
      </c>
    </row>
    <row r="338" spans="1:35" ht="13.5">
      <c r="A338" s="11">
        <v>24</v>
      </c>
      <c r="B338" s="7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3"/>
      </c>
      <c r="AH338" s="14">
        <f t="shared" si="54"/>
      </c>
      <c r="AI338" s="20">
        <f t="shared" si="55"/>
        <v>0</v>
      </c>
    </row>
    <row r="339" spans="1:35" ht="13.5">
      <c r="A339" s="11">
        <v>25</v>
      </c>
      <c r="B339" s="7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3"/>
      </c>
      <c r="AH339" s="14">
        <f t="shared" si="54"/>
      </c>
      <c r="AI339" s="20">
        <f t="shared" si="55"/>
        <v>0</v>
      </c>
    </row>
    <row r="340" spans="1:35" ht="13.5">
      <c r="A340" s="84" t="s">
        <v>9</v>
      </c>
      <c r="B340" s="33" t="s">
        <v>10</v>
      </c>
      <c r="C340" s="34">
        <f aca="true" t="shared" si="56" ref="C340:AA340">COUNTIF(C315:C339,C313)</f>
        <v>0</v>
      </c>
      <c r="D340" s="34">
        <f t="shared" si="56"/>
        <v>0</v>
      </c>
      <c r="E340" s="34">
        <f t="shared" si="56"/>
        <v>0</v>
      </c>
      <c r="F340" s="34">
        <f t="shared" si="56"/>
        <v>0</v>
      </c>
      <c r="G340" s="34">
        <f t="shared" si="56"/>
        <v>0</v>
      </c>
      <c r="H340" s="34">
        <f t="shared" si="56"/>
        <v>0</v>
      </c>
      <c r="I340" s="34">
        <f t="shared" si="56"/>
        <v>0</v>
      </c>
      <c r="J340" s="34">
        <f t="shared" si="56"/>
        <v>0</v>
      </c>
      <c r="K340" s="34">
        <f t="shared" si="56"/>
        <v>0</v>
      </c>
      <c r="L340" s="34">
        <f t="shared" si="56"/>
        <v>0</v>
      </c>
      <c r="M340" s="34">
        <f t="shared" si="56"/>
        <v>0</v>
      </c>
      <c r="N340" s="34">
        <f t="shared" si="56"/>
        <v>0</v>
      </c>
      <c r="O340" s="34">
        <f t="shared" si="56"/>
        <v>0</v>
      </c>
      <c r="P340" s="34">
        <f t="shared" si="56"/>
        <v>0</v>
      </c>
      <c r="Q340" s="34">
        <f t="shared" si="56"/>
        <v>0</v>
      </c>
      <c r="R340" s="34">
        <f t="shared" si="56"/>
        <v>0</v>
      </c>
      <c r="S340" s="34">
        <f t="shared" si="56"/>
        <v>0</v>
      </c>
      <c r="T340" s="34">
        <f t="shared" si="56"/>
        <v>0</v>
      </c>
      <c r="U340" s="34">
        <f t="shared" si="56"/>
        <v>0</v>
      </c>
      <c r="V340" s="34">
        <f t="shared" si="56"/>
        <v>0</v>
      </c>
      <c r="W340" s="34">
        <f t="shared" si="56"/>
        <v>0</v>
      </c>
      <c r="X340" s="34">
        <f t="shared" si="56"/>
        <v>0</v>
      </c>
      <c r="Y340" s="34">
        <f t="shared" si="56"/>
        <v>0</v>
      </c>
      <c r="Z340" s="34">
        <f t="shared" si="56"/>
        <v>0</v>
      </c>
      <c r="AA340" s="34">
        <f t="shared" si="56"/>
        <v>0</v>
      </c>
      <c r="AB340" s="35"/>
      <c r="AC340" s="35"/>
      <c r="AD340" s="35"/>
      <c r="AE340" s="35"/>
      <c r="AF340" s="35"/>
      <c r="AG340" s="36"/>
      <c r="AH340" s="37"/>
      <c r="AI340" s="20"/>
    </row>
    <row r="341" spans="1:35" ht="13.5">
      <c r="A341" s="84"/>
      <c r="B341" s="38" t="s">
        <v>11</v>
      </c>
      <c r="C341" s="22">
        <f aca="true" t="shared" si="57" ref="C341:AA341">COUNTIF(C315:C339,"&gt;0")-COUNTIF(C315:C339,C313)</f>
        <v>0</v>
      </c>
      <c r="D341" s="22">
        <f t="shared" si="57"/>
        <v>0</v>
      </c>
      <c r="E341" s="22">
        <f t="shared" si="57"/>
        <v>0</v>
      </c>
      <c r="F341" s="22">
        <f t="shared" si="57"/>
        <v>0</v>
      </c>
      <c r="G341" s="22">
        <f t="shared" si="57"/>
        <v>0</v>
      </c>
      <c r="H341" s="22">
        <f t="shared" si="57"/>
        <v>0</v>
      </c>
      <c r="I341" s="22">
        <f t="shared" si="57"/>
        <v>0</v>
      </c>
      <c r="J341" s="22">
        <f t="shared" si="57"/>
        <v>0</v>
      </c>
      <c r="K341" s="22">
        <f t="shared" si="57"/>
        <v>0</v>
      </c>
      <c r="L341" s="22">
        <f t="shared" si="57"/>
        <v>0</v>
      </c>
      <c r="M341" s="22">
        <f t="shared" si="57"/>
        <v>0</v>
      </c>
      <c r="N341" s="22">
        <f t="shared" si="57"/>
        <v>0</v>
      </c>
      <c r="O341" s="22">
        <f t="shared" si="57"/>
        <v>0</v>
      </c>
      <c r="P341" s="22">
        <f t="shared" si="57"/>
        <v>0</v>
      </c>
      <c r="Q341" s="22">
        <f t="shared" si="57"/>
        <v>0</v>
      </c>
      <c r="R341" s="22">
        <f t="shared" si="57"/>
        <v>0</v>
      </c>
      <c r="S341" s="22">
        <f t="shared" si="57"/>
        <v>0</v>
      </c>
      <c r="T341" s="22">
        <f t="shared" si="57"/>
        <v>0</v>
      </c>
      <c r="U341" s="22">
        <f t="shared" si="57"/>
        <v>0</v>
      </c>
      <c r="V341" s="22">
        <f t="shared" si="57"/>
        <v>0</v>
      </c>
      <c r="W341" s="22">
        <f t="shared" si="57"/>
        <v>0</v>
      </c>
      <c r="X341" s="22">
        <f t="shared" si="57"/>
        <v>0</v>
      </c>
      <c r="Y341" s="22">
        <f t="shared" si="57"/>
        <v>0</v>
      </c>
      <c r="Z341" s="22">
        <f t="shared" si="57"/>
        <v>0</v>
      </c>
      <c r="AA341" s="22">
        <f t="shared" si="57"/>
        <v>0</v>
      </c>
      <c r="AB341" s="30"/>
      <c r="AC341" s="30"/>
      <c r="AD341" s="30"/>
      <c r="AE341" s="30"/>
      <c r="AF341" s="30"/>
      <c r="AG341" s="39"/>
      <c r="AH341" s="40"/>
      <c r="AI341" s="20"/>
    </row>
    <row r="342" spans="1:35" ht="13.5">
      <c r="A342" s="84"/>
      <c r="B342" s="38" t="s">
        <v>12</v>
      </c>
      <c r="C342" s="22">
        <f aca="true" t="shared" si="58" ref="C342:AA342">COUNTIF(C315:C339,"0")</f>
        <v>0</v>
      </c>
      <c r="D342" s="22">
        <f t="shared" si="58"/>
        <v>0</v>
      </c>
      <c r="E342" s="22">
        <f t="shared" si="58"/>
        <v>0</v>
      </c>
      <c r="F342" s="22">
        <f t="shared" si="58"/>
        <v>0</v>
      </c>
      <c r="G342" s="22">
        <f t="shared" si="58"/>
        <v>0</v>
      </c>
      <c r="H342" s="22">
        <f t="shared" si="58"/>
        <v>0</v>
      </c>
      <c r="I342" s="22">
        <f t="shared" si="58"/>
        <v>0</v>
      </c>
      <c r="J342" s="22">
        <f t="shared" si="58"/>
        <v>0</v>
      </c>
      <c r="K342" s="22">
        <f t="shared" si="58"/>
        <v>0</v>
      </c>
      <c r="L342" s="22">
        <f t="shared" si="58"/>
        <v>0</v>
      </c>
      <c r="M342" s="22">
        <f t="shared" si="58"/>
        <v>0</v>
      </c>
      <c r="N342" s="22">
        <f t="shared" si="58"/>
        <v>0</v>
      </c>
      <c r="O342" s="22">
        <f t="shared" si="58"/>
        <v>0</v>
      </c>
      <c r="P342" s="22">
        <f t="shared" si="58"/>
        <v>0</v>
      </c>
      <c r="Q342" s="22">
        <f t="shared" si="58"/>
        <v>0</v>
      </c>
      <c r="R342" s="22">
        <f t="shared" si="58"/>
        <v>0</v>
      </c>
      <c r="S342" s="22">
        <f t="shared" si="58"/>
        <v>0</v>
      </c>
      <c r="T342" s="22">
        <f t="shared" si="58"/>
        <v>0</v>
      </c>
      <c r="U342" s="22">
        <f t="shared" si="58"/>
        <v>0</v>
      </c>
      <c r="V342" s="22">
        <f t="shared" si="58"/>
        <v>0</v>
      </c>
      <c r="W342" s="22">
        <f t="shared" si="58"/>
        <v>0</v>
      </c>
      <c r="X342" s="22">
        <f t="shared" si="58"/>
        <v>0</v>
      </c>
      <c r="Y342" s="22">
        <f t="shared" si="58"/>
        <v>0</v>
      </c>
      <c r="Z342" s="22">
        <f t="shared" si="58"/>
        <v>0</v>
      </c>
      <c r="AA342" s="22">
        <f t="shared" si="58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4.25" thickBot="1">
      <c r="A343" s="85"/>
      <c r="B343" s="41" t="s">
        <v>13</v>
      </c>
      <c r="C343" s="42">
        <f aca="true" t="shared" si="59" ref="C343:AA343">COUNTIF(C315:C339,"x")</f>
        <v>0</v>
      </c>
      <c r="D343" s="42">
        <f t="shared" si="59"/>
        <v>0</v>
      </c>
      <c r="E343" s="42">
        <f t="shared" si="59"/>
        <v>0</v>
      </c>
      <c r="F343" s="42">
        <f t="shared" si="59"/>
        <v>0</v>
      </c>
      <c r="G343" s="42">
        <f t="shared" si="59"/>
        <v>0</v>
      </c>
      <c r="H343" s="42">
        <f t="shared" si="59"/>
        <v>0</v>
      </c>
      <c r="I343" s="42">
        <f t="shared" si="59"/>
        <v>0</v>
      </c>
      <c r="J343" s="42">
        <f t="shared" si="59"/>
        <v>0</v>
      </c>
      <c r="K343" s="42">
        <f t="shared" si="59"/>
        <v>0</v>
      </c>
      <c r="L343" s="42">
        <f t="shared" si="59"/>
        <v>0</v>
      </c>
      <c r="M343" s="42">
        <f t="shared" si="59"/>
        <v>0</v>
      </c>
      <c r="N343" s="42">
        <f t="shared" si="59"/>
        <v>0</v>
      </c>
      <c r="O343" s="42">
        <f t="shared" si="59"/>
        <v>0</v>
      </c>
      <c r="P343" s="42">
        <f t="shared" si="59"/>
        <v>0</v>
      </c>
      <c r="Q343" s="42">
        <f t="shared" si="59"/>
        <v>0</v>
      </c>
      <c r="R343" s="42">
        <f t="shared" si="59"/>
        <v>0</v>
      </c>
      <c r="S343" s="42">
        <f t="shared" si="59"/>
        <v>0</v>
      </c>
      <c r="T343" s="42">
        <f t="shared" si="59"/>
        <v>0</v>
      </c>
      <c r="U343" s="42">
        <f t="shared" si="59"/>
        <v>0</v>
      </c>
      <c r="V343" s="42">
        <f t="shared" si="59"/>
        <v>0</v>
      </c>
      <c r="W343" s="42">
        <f t="shared" si="59"/>
        <v>0</v>
      </c>
      <c r="X343" s="42">
        <f t="shared" si="59"/>
        <v>0</v>
      </c>
      <c r="Y343" s="42">
        <f t="shared" si="59"/>
        <v>0</v>
      </c>
      <c r="Z343" s="42">
        <f t="shared" si="59"/>
        <v>0</v>
      </c>
      <c r="AA343" s="42">
        <f t="shared" si="59"/>
        <v>0</v>
      </c>
      <c r="AB343" s="43"/>
      <c r="AC343" s="43"/>
      <c r="AD343" s="43"/>
      <c r="AE343" s="43"/>
      <c r="AF343" s="43"/>
      <c r="AG343" s="44"/>
      <c r="AH343" s="45"/>
      <c r="AI343" s="20"/>
    </row>
    <row r="344" ht="13.5" thickTop="1"/>
    <row r="346" spans="1:36" ht="18">
      <c r="A346" s="86" t="str">
        <f>P309</f>
        <v>Teste de Matemática                5 º Ano             Turma B             Data</v>
      </c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71"/>
      <c r="AJ346" s="71"/>
    </row>
    <row r="348" spans="1:34" ht="18">
      <c r="A348" s="77" t="s">
        <v>18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</row>
    <row r="351" spans="2:5" ht="12.75">
      <c r="B351" s="57"/>
      <c r="C351" s="58"/>
      <c r="D351" s="58"/>
      <c r="E351" s="59"/>
    </row>
    <row r="352" spans="2:5" ht="12.75">
      <c r="B352" s="75" t="s">
        <v>20</v>
      </c>
      <c r="C352" s="76"/>
      <c r="D352" s="52"/>
      <c r="E352" s="54">
        <f>COUNTA(B315:B339)</f>
        <v>0</v>
      </c>
    </row>
    <row r="353" spans="2:5" ht="12.75">
      <c r="B353" s="55"/>
      <c r="C353" s="51"/>
      <c r="D353" s="51"/>
      <c r="E353" s="56"/>
    </row>
    <row r="354" spans="2:5" ht="12.75">
      <c r="B354" s="53" t="s">
        <v>19</v>
      </c>
      <c r="C354" s="52"/>
      <c r="D354" s="52"/>
      <c r="E354" s="54">
        <f>25-COUNTIF(AB315:AB339,"")</f>
        <v>0</v>
      </c>
    </row>
    <row r="355" spans="2:5" ht="12.75">
      <c r="B355" s="55"/>
      <c r="C355" s="51"/>
      <c r="D355" s="51"/>
      <c r="E355" s="56"/>
    </row>
    <row r="356" spans="2:5" ht="12.75">
      <c r="B356" s="53" t="s">
        <v>21</v>
      </c>
      <c r="C356" s="52" t="s">
        <v>15</v>
      </c>
      <c r="D356" s="52"/>
      <c r="E356" s="54" t="e">
        <f>AVERAGE(AG315:AG339)</f>
        <v>#DIV/0!</v>
      </c>
    </row>
    <row r="357" spans="2:5" ht="12.75">
      <c r="B357" s="55"/>
      <c r="C357" s="51"/>
      <c r="D357" s="51"/>
      <c r="E357" s="56"/>
    </row>
    <row r="358" spans="2:5" ht="12.75">
      <c r="B358" s="53" t="s">
        <v>22</v>
      </c>
      <c r="C358" s="52" t="s">
        <v>15</v>
      </c>
      <c r="D358" s="52"/>
      <c r="E358" s="54" t="e">
        <f>MODE(AG315:AG339)</f>
        <v>#N/A</v>
      </c>
    </row>
    <row r="359" spans="2:5" ht="12.75">
      <c r="B359" s="55"/>
      <c r="C359" s="51"/>
      <c r="D359" s="51"/>
      <c r="E359" s="56"/>
    </row>
    <row r="360" spans="2:5" ht="12.75">
      <c r="B360" s="53" t="s">
        <v>23</v>
      </c>
      <c r="C360" s="52" t="s">
        <v>15</v>
      </c>
      <c r="D360" s="52"/>
      <c r="E360" s="54">
        <f>MAX(AG315:AG339)</f>
        <v>0</v>
      </c>
    </row>
    <row r="361" spans="2:5" ht="12.75">
      <c r="B361" s="55"/>
      <c r="C361" s="51"/>
      <c r="D361" s="51"/>
      <c r="E361" s="56"/>
    </row>
    <row r="362" spans="2:5" ht="12.75">
      <c r="B362" s="53" t="s">
        <v>24</v>
      </c>
      <c r="C362" s="52" t="s">
        <v>15</v>
      </c>
      <c r="D362" s="52"/>
      <c r="E362" s="54">
        <f>MIN(AG315:AG339)</f>
        <v>0</v>
      </c>
    </row>
    <row r="363" spans="2:5" ht="12.75">
      <c r="B363" s="55"/>
      <c r="C363" s="51"/>
      <c r="D363" s="51"/>
      <c r="E363" s="56"/>
    </row>
    <row r="364" spans="2:5" ht="12.75">
      <c r="B364" s="53" t="s">
        <v>25</v>
      </c>
      <c r="C364" s="52"/>
      <c r="D364" s="52"/>
      <c r="E364" s="54">
        <f>COUNTIF(AG315:AG339,"&gt;=50")</f>
        <v>0</v>
      </c>
    </row>
    <row r="365" spans="2:5" ht="12.75">
      <c r="B365" s="55"/>
      <c r="C365" s="51"/>
      <c r="D365" s="51"/>
      <c r="E365" s="56"/>
    </row>
    <row r="366" spans="2:5" ht="12.75">
      <c r="B366" s="53" t="s">
        <v>26</v>
      </c>
      <c r="C366" s="52"/>
      <c r="D366" s="52"/>
      <c r="E366" s="54">
        <f>COUNTIF(AG315:AG339,"&lt;50")</f>
        <v>0</v>
      </c>
    </row>
    <row r="367" spans="2:5" ht="12.75">
      <c r="B367" s="55"/>
      <c r="C367" s="51"/>
      <c r="D367" s="51"/>
      <c r="E367" s="56"/>
    </row>
    <row r="368" spans="2:5" ht="12.75">
      <c r="B368" s="53" t="s">
        <v>33</v>
      </c>
      <c r="C368" s="69">
        <f>COUNTIF(AH315:AH339,"Excelente")</f>
        <v>0</v>
      </c>
      <c r="D368" s="67" t="e">
        <f>ROUND((C368/E354*100),1)</f>
        <v>#DIV/0!</v>
      </c>
      <c r="E368" s="65" t="s">
        <v>15</v>
      </c>
    </row>
    <row r="369" spans="2:5" ht="12.75">
      <c r="B369" s="55"/>
      <c r="C369" s="70"/>
      <c r="D369" s="68"/>
      <c r="E369" s="66"/>
    </row>
    <row r="370" spans="2:5" ht="12.75">
      <c r="B370" s="53" t="s">
        <v>32</v>
      </c>
      <c r="C370" s="69">
        <f>COUNTIF(AH315:AH339,"Sat. Bem")</f>
        <v>0</v>
      </c>
      <c r="D370" s="67" t="e">
        <f>ROUND((C370/E354*100),1)</f>
        <v>#DIV/0!</v>
      </c>
      <c r="E370" s="65" t="s">
        <v>15</v>
      </c>
    </row>
    <row r="371" spans="2:5" ht="12.75">
      <c r="B371" s="55"/>
      <c r="C371" s="70"/>
      <c r="D371" s="68"/>
      <c r="E371" s="66"/>
    </row>
    <row r="372" spans="2:5" ht="12.75">
      <c r="B372" s="53" t="s">
        <v>31</v>
      </c>
      <c r="C372" s="69">
        <f>COUNTIF(AH315:AH339,"Satisfaz")</f>
        <v>0</v>
      </c>
      <c r="D372" s="67" t="e">
        <f>ROUND((C372/E354*100),1)</f>
        <v>#DIV/0!</v>
      </c>
      <c r="E372" s="65" t="s">
        <v>15</v>
      </c>
    </row>
    <row r="373" spans="2:5" ht="12.75">
      <c r="B373" s="55"/>
      <c r="C373" s="70"/>
      <c r="D373" s="68"/>
      <c r="E373" s="66"/>
    </row>
    <row r="374" spans="2:5" ht="12.75">
      <c r="B374" s="53" t="s">
        <v>30</v>
      </c>
      <c r="C374" s="69">
        <f>COUNTIF(AH315:AH339,"Sat. Pouco")</f>
        <v>0</v>
      </c>
      <c r="D374" s="67" t="e">
        <f>ROUND((C374/E354*100),1)</f>
        <v>#DIV/0!</v>
      </c>
      <c r="E374" s="65" t="s">
        <v>15</v>
      </c>
    </row>
    <row r="375" spans="2:5" ht="12.75">
      <c r="B375" s="55"/>
      <c r="C375" s="70"/>
      <c r="D375" s="68"/>
      <c r="E375" s="66"/>
    </row>
    <row r="376" spans="2:5" ht="12.75">
      <c r="B376" s="53" t="s">
        <v>29</v>
      </c>
      <c r="C376" s="69">
        <f>COUNTIF(AH315:AH339,"Não Sat.")</f>
        <v>0</v>
      </c>
      <c r="D376" s="67" t="e">
        <f>ROUND((C376/E354*100),1)</f>
        <v>#DIV/0!</v>
      </c>
      <c r="E376" s="65" t="s">
        <v>15</v>
      </c>
    </row>
    <row r="377" spans="2:5" ht="12.75">
      <c r="B377" s="55"/>
      <c r="C377" s="70"/>
      <c r="D377" s="68"/>
      <c r="E377" s="66"/>
    </row>
    <row r="378" spans="2:5" ht="12.75">
      <c r="B378" s="53" t="s">
        <v>28</v>
      </c>
      <c r="C378" s="69">
        <f>COUNTIF(AH315:AH339,"M. Fraco")</f>
        <v>0</v>
      </c>
      <c r="D378" s="67" t="e">
        <f>ROUND((C378/E354*100),1)</f>
        <v>#DIV/0!</v>
      </c>
      <c r="E378" s="65" t="s">
        <v>15</v>
      </c>
    </row>
    <row r="379" spans="2:5" ht="12.75">
      <c r="B379" s="61"/>
      <c r="C379" s="46"/>
      <c r="D379" s="46"/>
      <c r="E379" s="62"/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3"/>
      <c r="C382" s="47"/>
      <c r="D382" s="47"/>
      <c r="E382" s="64"/>
    </row>
    <row r="386" spans="1:36" ht="15.75">
      <c r="A386" s="60"/>
      <c r="B386" s="60"/>
      <c r="C386" s="74" t="s">
        <v>27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60"/>
      <c r="O386" s="60"/>
      <c r="P386" s="60" t="s">
        <v>35</v>
      </c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1"/>
      <c r="AJ386" s="1"/>
    </row>
    <row r="388" ht="13.5" thickBot="1"/>
    <row r="389" spans="1:36" ht="13.5" thickTop="1">
      <c r="A389" s="9"/>
      <c r="B389" s="27" t="s">
        <v>0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3" t="s">
        <v>1</v>
      </c>
      <c r="AC389" s="81" t="s">
        <v>2</v>
      </c>
      <c r="AD389" s="82"/>
      <c r="AE389" s="82"/>
      <c r="AF389" s="83"/>
      <c r="AG389" s="79" t="s">
        <v>14</v>
      </c>
      <c r="AH389" s="80"/>
      <c r="AI389" s="19"/>
      <c r="AJ389" s="3"/>
    </row>
    <row r="390" spans="1:35" ht="26.25">
      <c r="A390" s="10"/>
      <c r="B390" s="15" t="s">
        <v>17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24">
        <f>SUM(C390:AA390)</f>
        <v>0</v>
      </c>
      <c r="AC390" s="29" t="s">
        <v>3</v>
      </c>
      <c r="AD390" s="29" t="s">
        <v>4</v>
      </c>
      <c r="AE390" s="29" t="s">
        <v>5</v>
      </c>
      <c r="AF390" s="29" t="s">
        <v>6</v>
      </c>
      <c r="AG390" s="8" t="s">
        <v>15</v>
      </c>
      <c r="AH390" s="18" t="s">
        <v>16</v>
      </c>
      <c r="AI390" s="20"/>
    </row>
    <row r="391" spans="1:35" ht="12.75">
      <c r="A391" s="16" t="s">
        <v>7</v>
      </c>
      <c r="B391" s="17" t="s">
        <v>8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5"/>
      <c r="AC391" s="31"/>
      <c r="AD391" s="31"/>
      <c r="AE391" s="31"/>
      <c r="AF391" s="32"/>
      <c r="AG391" s="13"/>
      <c r="AH391" s="12"/>
      <c r="AI391" s="20"/>
    </row>
    <row r="392" spans="1:35" ht="13.5">
      <c r="A392" s="11">
        <v>1</v>
      </c>
      <c r="B392" s="7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26">
        <f aca="true" t="shared" si="60" ref="AB392:AB416">IF(AI392&lt;&gt;0,SUM(C392:AA392),"")</f>
      </c>
      <c r="AC392" s="30">
        <f aca="true" t="shared" si="61" ref="AC392:AC416">SUM(COUNTIF(C392,C$390),COUNTIF(D392,D$390),COUNTIF(E392,E$390),COUNTIF(F392,F$390),COUNTIF(G392,G$390),COUNTIF(H392,H$390),COUNTIF(I392,I$390),COUNTIF(J392,J$390),COUNTIF(K392,K$390),COUNTIF(L392,L$390),COUNTIF(M392,M$390),COUNTIF(N392,N$390),COUNTIF(O392,O$390),COUNTIF(P392,P$390),COUNTIF(Q392,Q$390),COUNTIF(R392,R$390),COUNTIF(S392,S$390),COUNTIF(T392,T$390),COUNTIF(U392,U$390),COUNTIF(V392,V$390),COUNTIF(W392,W$390),COUNTIF(X392,X$390),COUNTIF(Y392,Y$390),COUNTIF(Z392,Z$390),COUNTIF(AA392,AA$390))</f>
        <v>0</v>
      </c>
      <c r="AD392" s="30">
        <f aca="true" t="shared" si="62" ref="AD392:AD416">COUNTA(C392:AA392)-AC392-AE392-AF392</f>
        <v>0</v>
      </c>
      <c r="AE392" s="30">
        <f aca="true" t="shared" si="63" ref="AE392:AE416">COUNTIF(C392:AA392,"0")</f>
        <v>0</v>
      </c>
      <c r="AF392" s="30">
        <f aca="true" t="shared" si="64" ref="AF392:AF416">COUNTIF(C392:AA392,"X")</f>
        <v>0</v>
      </c>
      <c r="AG392" s="21">
        <f aca="true" t="shared" si="65" ref="AG392:AG416">IF(AB392&lt;&gt;"",ROUND((AB392*100)/AB$390,0),"")</f>
      </c>
      <c r="AH392" s="14">
        <f aca="true" t="shared" si="66" ref="AH392:AH416">IF(AG392&lt;&gt;"",IF(AG392&gt;89,"Excelente",IF(AG392&gt;74,"Sat. Bem",IF(AG392&gt;55,"Satisfaz",IF(AG392&gt;49,"Sat. Pouco",IF(AG392&gt;20,"Não Sat.",IF(AG392&gt;=0,"M. Fraco","")))))),"")</f>
      </c>
      <c r="AI392" s="20">
        <f aca="true" t="shared" si="67" ref="AI392:AI416">COUNTA(C392:AA392)</f>
        <v>0</v>
      </c>
    </row>
    <row r="393" spans="1:35" ht="13.5">
      <c r="A393" s="11">
        <v>2</v>
      </c>
      <c r="B393" s="7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t="shared" si="60"/>
      </c>
      <c r="AC393" s="30">
        <f t="shared" si="61"/>
        <v>0</v>
      </c>
      <c r="AD393" s="30">
        <f t="shared" si="62"/>
        <v>0</v>
      </c>
      <c r="AE393" s="30">
        <f t="shared" si="63"/>
        <v>0</v>
      </c>
      <c r="AF393" s="30">
        <f t="shared" si="64"/>
        <v>0</v>
      </c>
      <c r="AG393" s="21">
        <f t="shared" si="65"/>
      </c>
      <c r="AH393" s="14">
        <f t="shared" si="66"/>
      </c>
      <c r="AI393" s="20">
        <f t="shared" si="67"/>
        <v>0</v>
      </c>
    </row>
    <row r="394" spans="1:35" ht="13.5">
      <c r="A394" s="11">
        <v>3</v>
      </c>
      <c r="B394" s="72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5"/>
      <c r="AB394" s="26">
        <f t="shared" si="60"/>
      </c>
      <c r="AC394" s="30">
        <f t="shared" si="61"/>
        <v>0</v>
      </c>
      <c r="AD394" s="30">
        <f t="shared" si="62"/>
        <v>0</v>
      </c>
      <c r="AE394" s="30">
        <f t="shared" si="63"/>
        <v>0</v>
      </c>
      <c r="AF394" s="30">
        <f t="shared" si="64"/>
        <v>0</v>
      </c>
      <c r="AG394" s="21">
        <f t="shared" si="65"/>
      </c>
      <c r="AH394" s="14">
        <f t="shared" si="66"/>
      </c>
      <c r="AI394" s="20">
        <f t="shared" si="67"/>
        <v>0</v>
      </c>
    </row>
    <row r="395" spans="1:35" ht="13.5">
      <c r="A395" s="11">
        <v>4</v>
      </c>
      <c r="B395" s="7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26">
        <f t="shared" si="60"/>
      </c>
      <c r="AC395" s="30">
        <f t="shared" si="61"/>
        <v>0</v>
      </c>
      <c r="AD395" s="30">
        <f t="shared" si="62"/>
        <v>0</v>
      </c>
      <c r="AE395" s="30">
        <f t="shared" si="63"/>
        <v>0</v>
      </c>
      <c r="AF395" s="30">
        <f t="shared" si="64"/>
        <v>0</v>
      </c>
      <c r="AG395" s="21">
        <f t="shared" si="65"/>
      </c>
      <c r="AH395" s="14">
        <f t="shared" si="66"/>
      </c>
      <c r="AI395" s="20">
        <f t="shared" si="67"/>
        <v>0</v>
      </c>
    </row>
    <row r="396" spans="1:35" ht="13.5">
      <c r="A396" s="11">
        <v>5</v>
      </c>
      <c r="B396" s="7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 t="shared" si="61"/>
        <v>0</v>
      </c>
      <c r="AD396" s="30">
        <f t="shared" si="62"/>
        <v>0</v>
      </c>
      <c r="AE396" s="30">
        <f t="shared" si="63"/>
        <v>0</v>
      </c>
      <c r="AF396" s="30">
        <f t="shared" si="64"/>
        <v>0</v>
      </c>
      <c r="AG396" s="21">
        <f t="shared" si="65"/>
      </c>
      <c r="AH396" s="14">
        <f t="shared" si="66"/>
      </c>
      <c r="AI396" s="20">
        <f t="shared" si="67"/>
        <v>0</v>
      </c>
    </row>
    <row r="397" spans="1:35" ht="13.5">
      <c r="A397" s="11">
        <v>6</v>
      </c>
      <c r="B397" s="7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 t="shared" si="61"/>
        <v>0</v>
      </c>
      <c r="AD397" s="30">
        <f t="shared" si="62"/>
        <v>0</v>
      </c>
      <c r="AE397" s="30">
        <f t="shared" si="63"/>
        <v>0</v>
      </c>
      <c r="AF397" s="30">
        <f t="shared" si="64"/>
        <v>0</v>
      </c>
      <c r="AG397" s="21">
        <f t="shared" si="65"/>
      </c>
      <c r="AH397" s="14">
        <f t="shared" si="66"/>
      </c>
      <c r="AI397" s="20">
        <f t="shared" si="67"/>
        <v>0</v>
      </c>
    </row>
    <row r="398" spans="1:35" ht="13.5">
      <c r="A398" s="11">
        <v>7</v>
      </c>
      <c r="B398" s="7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 t="shared" si="61"/>
        <v>0</v>
      </c>
      <c r="AD398" s="30">
        <f t="shared" si="62"/>
        <v>0</v>
      </c>
      <c r="AE398" s="30">
        <f t="shared" si="63"/>
        <v>0</v>
      </c>
      <c r="AF398" s="30">
        <f t="shared" si="64"/>
        <v>0</v>
      </c>
      <c r="AG398" s="21">
        <f t="shared" si="65"/>
      </c>
      <c r="AH398" s="14">
        <f t="shared" si="66"/>
      </c>
      <c r="AI398" s="20">
        <f t="shared" si="67"/>
        <v>0</v>
      </c>
    </row>
    <row r="399" spans="1:35" ht="13.5">
      <c r="A399" s="11">
        <v>8</v>
      </c>
      <c r="B399" s="7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 t="shared" si="61"/>
        <v>0</v>
      </c>
      <c r="AD399" s="30">
        <f t="shared" si="62"/>
        <v>0</v>
      </c>
      <c r="AE399" s="30">
        <f t="shared" si="63"/>
        <v>0</v>
      </c>
      <c r="AF399" s="30">
        <f t="shared" si="64"/>
        <v>0</v>
      </c>
      <c r="AG399" s="21">
        <f t="shared" si="65"/>
      </c>
      <c r="AH399" s="14">
        <f t="shared" si="66"/>
      </c>
      <c r="AI399" s="20">
        <f t="shared" si="67"/>
        <v>0</v>
      </c>
    </row>
    <row r="400" spans="1:35" ht="13.5">
      <c r="A400" s="11">
        <v>9</v>
      </c>
      <c r="B400" s="7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 t="shared" si="61"/>
        <v>0</v>
      </c>
      <c r="AD400" s="30">
        <f t="shared" si="62"/>
        <v>0</v>
      </c>
      <c r="AE400" s="30">
        <f t="shared" si="63"/>
        <v>0</v>
      </c>
      <c r="AF400" s="30">
        <f t="shared" si="64"/>
        <v>0</v>
      </c>
      <c r="AG400" s="21">
        <f t="shared" si="65"/>
      </c>
      <c r="AH400" s="14">
        <f t="shared" si="66"/>
      </c>
      <c r="AI400" s="20">
        <f t="shared" si="67"/>
        <v>0</v>
      </c>
    </row>
    <row r="401" spans="1:35" ht="13.5">
      <c r="A401" s="11">
        <v>10</v>
      </c>
      <c r="B401" s="7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 t="shared" si="61"/>
        <v>0</v>
      </c>
      <c r="AD401" s="30">
        <f t="shared" si="62"/>
        <v>0</v>
      </c>
      <c r="AE401" s="30">
        <f t="shared" si="63"/>
        <v>0</v>
      </c>
      <c r="AF401" s="30">
        <f t="shared" si="64"/>
        <v>0</v>
      </c>
      <c r="AG401" s="21">
        <f t="shared" si="65"/>
      </c>
      <c r="AH401" s="14">
        <f t="shared" si="66"/>
      </c>
      <c r="AI401" s="20">
        <f t="shared" si="67"/>
        <v>0</v>
      </c>
    </row>
    <row r="402" spans="1:35" ht="13.5">
      <c r="A402" s="11">
        <v>11</v>
      </c>
      <c r="B402" s="7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 t="shared" si="61"/>
        <v>0</v>
      </c>
      <c r="AD402" s="30">
        <f t="shared" si="62"/>
        <v>0</v>
      </c>
      <c r="AE402" s="30">
        <f t="shared" si="63"/>
        <v>0</v>
      </c>
      <c r="AF402" s="30">
        <f t="shared" si="64"/>
        <v>0</v>
      </c>
      <c r="AG402" s="21">
        <f t="shared" si="65"/>
      </c>
      <c r="AH402" s="14">
        <f t="shared" si="66"/>
      </c>
      <c r="AI402" s="20">
        <f t="shared" si="67"/>
        <v>0</v>
      </c>
    </row>
    <row r="403" spans="1:35" ht="13.5">
      <c r="A403" s="11">
        <v>12</v>
      </c>
      <c r="B403" s="7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 t="shared" si="61"/>
        <v>0</v>
      </c>
      <c r="AD403" s="30">
        <f t="shared" si="62"/>
        <v>0</v>
      </c>
      <c r="AE403" s="30">
        <f t="shared" si="63"/>
        <v>0</v>
      </c>
      <c r="AF403" s="30">
        <f t="shared" si="64"/>
        <v>0</v>
      </c>
      <c r="AG403" s="21">
        <f t="shared" si="65"/>
      </c>
      <c r="AH403" s="14">
        <f t="shared" si="66"/>
      </c>
      <c r="AI403" s="20">
        <f t="shared" si="67"/>
        <v>0</v>
      </c>
    </row>
    <row r="404" spans="1:35" ht="13.5">
      <c r="A404" s="11">
        <v>13</v>
      </c>
      <c r="B404" s="7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 t="shared" si="61"/>
        <v>0</v>
      </c>
      <c r="AD404" s="30">
        <f t="shared" si="62"/>
        <v>0</v>
      </c>
      <c r="AE404" s="30">
        <f t="shared" si="63"/>
        <v>0</v>
      </c>
      <c r="AF404" s="30">
        <f t="shared" si="64"/>
        <v>0</v>
      </c>
      <c r="AG404" s="21">
        <f t="shared" si="65"/>
      </c>
      <c r="AH404" s="14">
        <f t="shared" si="66"/>
      </c>
      <c r="AI404" s="20">
        <f t="shared" si="67"/>
        <v>0</v>
      </c>
    </row>
    <row r="405" spans="1:35" ht="13.5">
      <c r="A405" s="11">
        <v>14</v>
      </c>
      <c r="B405" s="7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 t="shared" si="61"/>
        <v>0</v>
      </c>
      <c r="AD405" s="30">
        <f t="shared" si="62"/>
        <v>0</v>
      </c>
      <c r="AE405" s="30">
        <f t="shared" si="63"/>
        <v>0</v>
      </c>
      <c r="AF405" s="30">
        <f t="shared" si="64"/>
        <v>0</v>
      </c>
      <c r="AG405" s="21">
        <f t="shared" si="65"/>
      </c>
      <c r="AH405" s="14">
        <f t="shared" si="66"/>
      </c>
      <c r="AI405" s="20">
        <f t="shared" si="67"/>
        <v>0</v>
      </c>
    </row>
    <row r="406" spans="1:35" ht="13.5">
      <c r="A406" s="11">
        <v>15</v>
      </c>
      <c r="B406" s="7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 t="shared" si="61"/>
        <v>0</v>
      </c>
      <c r="AD406" s="30">
        <f t="shared" si="62"/>
        <v>0</v>
      </c>
      <c r="AE406" s="30">
        <f t="shared" si="63"/>
        <v>0</v>
      </c>
      <c r="AF406" s="30">
        <f t="shared" si="64"/>
        <v>0</v>
      </c>
      <c r="AG406" s="21">
        <f t="shared" si="65"/>
      </c>
      <c r="AH406" s="14">
        <f t="shared" si="66"/>
      </c>
      <c r="AI406" s="20">
        <f t="shared" si="67"/>
        <v>0</v>
      </c>
    </row>
    <row r="407" spans="1:35" ht="13.5">
      <c r="A407" s="11">
        <v>16</v>
      </c>
      <c r="B407" s="7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 t="shared" si="61"/>
        <v>0</v>
      </c>
      <c r="AD407" s="30">
        <f t="shared" si="62"/>
        <v>0</v>
      </c>
      <c r="AE407" s="30">
        <f t="shared" si="63"/>
        <v>0</v>
      </c>
      <c r="AF407" s="30">
        <f t="shared" si="64"/>
        <v>0</v>
      </c>
      <c r="AG407" s="21">
        <f t="shared" si="65"/>
      </c>
      <c r="AH407" s="14">
        <f t="shared" si="66"/>
      </c>
      <c r="AI407" s="20">
        <f t="shared" si="67"/>
        <v>0</v>
      </c>
    </row>
    <row r="408" spans="1:35" ht="13.5">
      <c r="A408" s="11">
        <v>17</v>
      </c>
      <c r="B408" s="7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 t="shared" si="61"/>
        <v>0</v>
      </c>
      <c r="AD408" s="30">
        <f t="shared" si="62"/>
        <v>0</v>
      </c>
      <c r="AE408" s="30">
        <f t="shared" si="63"/>
        <v>0</v>
      </c>
      <c r="AF408" s="30">
        <f t="shared" si="64"/>
        <v>0</v>
      </c>
      <c r="AG408" s="21">
        <f t="shared" si="65"/>
      </c>
      <c r="AH408" s="14">
        <f t="shared" si="66"/>
      </c>
      <c r="AI408" s="20">
        <f t="shared" si="67"/>
        <v>0</v>
      </c>
    </row>
    <row r="409" spans="1:35" ht="13.5">
      <c r="A409" s="11">
        <v>18</v>
      </c>
      <c r="B409" s="72"/>
      <c r="C409" s="49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6"/>
      <c r="AB409" s="26">
        <f t="shared" si="60"/>
      </c>
      <c r="AC409" s="30">
        <f t="shared" si="61"/>
        <v>0</v>
      </c>
      <c r="AD409" s="30">
        <f t="shared" si="62"/>
        <v>0</v>
      </c>
      <c r="AE409" s="30">
        <f t="shared" si="63"/>
        <v>0</v>
      </c>
      <c r="AF409" s="30">
        <f t="shared" si="64"/>
        <v>0</v>
      </c>
      <c r="AG409" s="21">
        <f t="shared" si="65"/>
      </c>
      <c r="AH409" s="14">
        <f t="shared" si="66"/>
      </c>
      <c r="AI409" s="20">
        <f t="shared" si="67"/>
        <v>0</v>
      </c>
    </row>
    <row r="410" spans="1:35" ht="13.5">
      <c r="A410" s="11">
        <v>19</v>
      </c>
      <c r="B410" s="7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7"/>
      <c r="AB410" s="26">
        <f t="shared" si="60"/>
      </c>
      <c r="AC410" s="30">
        <f t="shared" si="61"/>
        <v>0</v>
      </c>
      <c r="AD410" s="30">
        <f t="shared" si="62"/>
        <v>0</v>
      </c>
      <c r="AE410" s="30">
        <f t="shared" si="63"/>
        <v>0</v>
      </c>
      <c r="AF410" s="30">
        <f t="shared" si="64"/>
        <v>0</v>
      </c>
      <c r="AG410" s="21">
        <f t="shared" si="65"/>
      </c>
      <c r="AH410" s="14">
        <f t="shared" si="66"/>
      </c>
      <c r="AI410" s="20">
        <f t="shared" si="67"/>
        <v>0</v>
      </c>
    </row>
    <row r="411" spans="1:35" ht="13.5">
      <c r="A411" s="11">
        <v>20</v>
      </c>
      <c r="B411" s="7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 t="shared" si="61"/>
        <v>0</v>
      </c>
      <c r="AD411" s="30">
        <f t="shared" si="62"/>
        <v>0</v>
      </c>
      <c r="AE411" s="30">
        <f t="shared" si="63"/>
        <v>0</v>
      </c>
      <c r="AF411" s="30">
        <f t="shared" si="64"/>
        <v>0</v>
      </c>
      <c r="AG411" s="21">
        <f t="shared" si="65"/>
      </c>
      <c r="AH411" s="14">
        <f t="shared" si="66"/>
      </c>
      <c r="AI411" s="20">
        <f t="shared" si="67"/>
        <v>0</v>
      </c>
    </row>
    <row r="412" spans="1:35" ht="13.5">
      <c r="A412" s="11">
        <v>21</v>
      </c>
      <c r="B412" s="7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26">
        <f t="shared" si="60"/>
      </c>
      <c r="AC412" s="30">
        <f t="shared" si="61"/>
        <v>0</v>
      </c>
      <c r="AD412" s="30">
        <f t="shared" si="62"/>
        <v>0</v>
      </c>
      <c r="AE412" s="30">
        <f t="shared" si="63"/>
        <v>0</v>
      </c>
      <c r="AF412" s="30">
        <f t="shared" si="64"/>
        <v>0</v>
      </c>
      <c r="AG412" s="21">
        <f t="shared" si="65"/>
      </c>
      <c r="AH412" s="14">
        <f t="shared" si="66"/>
      </c>
      <c r="AI412" s="20">
        <f t="shared" si="67"/>
        <v>0</v>
      </c>
    </row>
    <row r="413" spans="1:35" ht="13.5">
      <c r="A413" s="11">
        <v>22</v>
      </c>
      <c r="B413" s="7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 t="shared" si="61"/>
        <v>0</v>
      </c>
      <c r="AD413" s="30">
        <f t="shared" si="62"/>
        <v>0</v>
      </c>
      <c r="AE413" s="30">
        <f t="shared" si="63"/>
        <v>0</v>
      </c>
      <c r="AF413" s="30">
        <f t="shared" si="64"/>
        <v>0</v>
      </c>
      <c r="AG413" s="21">
        <f t="shared" si="65"/>
      </c>
      <c r="AH413" s="14">
        <f t="shared" si="66"/>
      </c>
      <c r="AI413" s="20">
        <f t="shared" si="67"/>
        <v>0</v>
      </c>
    </row>
    <row r="414" spans="1:35" ht="13.5">
      <c r="A414" s="11">
        <v>23</v>
      </c>
      <c r="B414" s="7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 t="shared" si="61"/>
        <v>0</v>
      </c>
      <c r="AD414" s="30">
        <f t="shared" si="62"/>
        <v>0</v>
      </c>
      <c r="AE414" s="30">
        <f t="shared" si="63"/>
        <v>0</v>
      </c>
      <c r="AF414" s="30">
        <f t="shared" si="64"/>
        <v>0</v>
      </c>
      <c r="AG414" s="21">
        <f t="shared" si="65"/>
      </c>
      <c r="AH414" s="14">
        <f t="shared" si="66"/>
      </c>
      <c r="AI414" s="20">
        <f t="shared" si="67"/>
        <v>0</v>
      </c>
    </row>
    <row r="415" spans="1:35" ht="13.5">
      <c r="A415" s="11">
        <v>24</v>
      </c>
      <c r="B415" s="7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 t="shared" si="61"/>
        <v>0</v>
      </c>
      <c r="AD415" s="30">
        <f t="shared" si="62"/>
        <v>0</v>
      </c>
      <c r="AE415" s="30">
        <f t="shared" si="63"/>
        <v>0</v>
      </c>
      <c r="AF415" s="30">
        <f t="shared" si="64"/>
        <v>0</v>
      </c>
      <c r="AG415" s="21">
        <f t="shared" si="65"/>
      </c>
      <c r="AH415" s="14">
        <f t="shared" si="66"/>
      </c>
      <c r="AI415" s="20">
        <f t="shared" si="67"/>
        <v>0</v>
      </c>
    </row>
    <row r="416" spans="1:35" ht="13.5">
      <c r="A416" s="11">
        <v>25</v>
      </c>
      <c r="B416" s="7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 t="shared" si="61"/>
        <v>0</v>
      </c>
      <c r="AD416" s="30">
        <f t="shared" si="62"/>
        <v>0</v>
      </c>
      <c r="AE416" s="30">
        <f t="shared" si="63"/>
        <v>0</v>
      </c>
      <c r="AF416" s="30">
        <f t="shared" si="64"/>
        <v>0</v>
      </c>
      <c r="AG416" s="21">
        <f t="shared" si="65"/>
      </c>
      <c r="AH416" s="14">
        <f t="shared" si="66"/>
      </c>
      <c r="AI416" s="20">
        <f t="shared" si="67"/>
        <v>0</v>
      </c>
    </row>
    <row r="417" spans="1:35" ht="13.5">
      <c r="A417" s="84" t="s">
        <v>9</v>
      </c>
      <c r="B417" s="33" t="s">
        <v>10</v>
      </c>
      <c r="C417" s="34">
        <f aca="true" t="shared" si="68" ref="C417:AA417">COUNTIF(C392:C416,C390)</f>
        <v>0</v>
      </c>
      <c r="D417" s="34">
        <f t="shared" si="68"/>
        <v>0</v>
      </c>
      <c r="E417" s="34">
        <f t="shared" si="68"/>
        <v>0</v>
      </c>
      <c r="F417" s="34">
        <f t="shared" si="68"/>
        <v>0</v>
      </c>
      <c r="G417" s="34">
        <f t="shared" si="68"/>
        <v>0</v>
      </c>
      <c r="H417" s="34">
        <f t="shared" si="68"/>
        <v>0</v>
      </c>
      <c r="I417" s="34">
        <f t="shared" si="68"/>
        <v>0</v>
      </c>
      <c r="J417" s="34">
        <f t="shared" si="68"/>
        <v>0</v>
      </c>
      <c r="K417" s="34">
        <f t="shared" si="68"/>
        <v>0</v>
      </c>
      <c r="L417" s="34">
        <f t="shared" si="68"/>
        <v>0</v>
      </c>
      <c r="M417" s="34">
        <f t="shared" si="68"/>
        <v>0</v>
      </c>
      <c r="N417" s="34">
        <f t="shared" si="68"/>
        <v>0</v>
      </c>
      <c r="O417" s="34">
        <f t="shared" si="68"/>
        <v>0</v>
      </c>
      <c r="P417" s="34">
        <f t="shared" si="68"/>
        <v>0</v>
      </c>
      <c r="Q417" s="34">
        <f t="shared" si="68"/>
        <v>0</v>
      </c>
      <c r="R417" s="34">
        <f t="shared" si="68"/>
        <v>0</v>
      </c>
      <c r="S417" s="34">
        <f t="shared" si="68"/>
        <v>0</v>
      </c>
      <c r="T417" s="34">
        <f t="shared" si="68"/>
        <v>0</v>
      </c>
      <c r="U417" s="34">
        <f t="shared" si="68"/>
        <v>0</v>
      </c>
      <c r="V417" s="34">
        <f t="shared" si="68"/>
        <v>0</v>
      </c>
      <c r="W417" s="34">
        <f t="shared" si="68"/>
        <v>0</v>
      </c>
      <c r="X417" s="34">
        <f t="shared" si="68"/>
        <v>0</v>
      </c>
      <c r="Y417" s="34">
        <f t="shared" si="68"/>
        <v>0</v>
      </c>
      <c r="Z417" s="34">
        <f t="shared" si="68"/>
        <v>0</v>
      </c>
      <c r="AA417" s="34">
        <f t="shared" si="68"/>
        <v>0</v>
      </c>
      <c r="AB417" s="35"/>
      <c r="AC417" s="35"/>
      <c r="AD417" s="35"/>
      <c r="AE417" s="35"/>
      <c r="AF417" s="35"/>
      <c r="AG417" s="36"/>
      <c r="AH417" s="37"/>
      <c r="AI417" s="20"/>
    </row>
    <row r="418" spans="1:35" ht="13.5">
      <c r="A418" s="84"/>
      <c r="B418" s="38" t="s">
        <v>11</v>
      </c>
      <c r="C418" s="22">
        <f aca="true" t="shared" si="69" ref="C418:AA418">COUNTIF(C392:C416,"&gt;0")-COUNTIF(C392:C416,C390)</f>
        <v>0</v>
      </c>
      <c r="D418" s="22">
        <f t="shared" si="69"/>
        <v>0</v>
      </c>
      <c r="E418" s="22">
        <f t="shared" si="69"/>
        <v>0</v>
      </c>
      <c r="F418" s="22">
        <f t="shared" si="69"/>
        <v>0</v>
      </c>
      <c r="G418" s="22">
        <f t="shared" si="69"/>
        <v>0</v>
      </c>
      <c r="H418" s="22">
        <f t="shared" si="69"/>
        <v>0</v>
      </c>
      <c r="I418" s="22">
        <f t="shared" si="69"/>
        <v>0</v>
      </c>
      <c r="J418" s="22">
        <f t="shared" si="69"/>
        <v>0</v>
      </c>
      <c r="K418" s="22">
        <f t="shared" si="69"/>
        <v>0</v>
      </c>
      <c r="L418" s="22">
        <f t="shared" si="69"/>
        <v>0</v>
      </c>
      <c r="M418" s="22">
        <f t="shared" si="69"/>
        <v>0</v>
      </c>
      <c r="N418" s="22">
        <f t="shared" si="69"/>
        <v>0</v>
      </c>
      <c r="O418" s="22">
        <f t="shared" si="69"/>
        <v>0</v>
      </c>
      <c r="P418" s="22">
        <f t="shared" si="69"/>
        <v>0</v>
      </c>
      <c r="Q418" s="22">
        <f t="shared" si="69"/>
        <v>0</v>
      </c>
      <c r="R418" s="22">
        <f t="shared" si="69"/>
        <v>0</v>
      </c>
      <c r="S418" s="22">
        <f t="shared" si="69"/>
        <v>0</v>
      </c>
      <c r="T418" s="22">
        <f t="shared" si="69"/>
        <v>0</v>
      </c>
      <c r="U418" s="22">
        <f t="shared" si="69"/>
        <v>0</v>
      </c>
      <c r="V418" s="22">
        <f t="shared" si="69"/>
        <v>0</v>
      </c>
      <c r="W418" s="22">
        <f t="shared" si="69"/>
        <v>0</v>
      </c>
      <c r="X418" s="22">
        <f t="shared" si="69"/>
        <v>0</v>
      </c>
      <c r="Y418" s="22">
        <f t="shared" si="69"/>
        <v>0</v>
      </c>
      <c r="Z418" s="22">
        <f t="shared" si="69"/>
        <v>0</v>
      </c>
      <c r="AA418" s="22">
        <f t="shared" si="69"/>
        <v>0</v>
      </c>
      <c r="AB418" s="30"/>
      <c r="AC418" s="30"/>
      <c r="AD418" s="30"/>
      <c r="AE418" s="30"/>
      <c r="AF418" s="30"/>
      <c r="AG418" s="39"/>
      <c r="AH418" s="40"/>
      <c r="AI418" s="20"/>
    </row>
    <row r="419" spans="1:35" ht="13.5">
      <c r="A419" s="84"/>
      <c r="B419" s="38" t="s">
        <v>12</v>
      </c>
      <c r="C419" s="22">
        <f aca="true" t="shared" si="70" ref="C419:AA419">COUNTIF(C392:C416,"0")</f>
        <v>0</v>
      </c>
      <c r="D419" s="22">
        <f t="shared" si="70"/>
        <v>0</v>
      </c>
      <c r="E419" s="22">
        <f t="shared" si="70"/>
        <v>0</v>
      </c>
      <c r="F419" s="22">
        <f t="shared" si="70"/>
        <v>0</v>
      </c>
      <c r="G419" s="22">
        <f t="shared" si="70"/>
        <v>0</v>
      </c>
      <c r="H419" s="22">
        <f t="shared" si="70"/>
        <v>0</v>
      </c>
      <c r="I419" s="22">
        <f t="shared" si="70"/>
        <v>0</v>
      </c>
      <c r="J419" s="22">
        <f t="shared" si="70"/>
        <v>0</v>
      </c>
      <c r="K419" s="22">
        <f t="shared" si="70"/>
        <v>0</v>
      </c>
      <c r="L419" s="22">
        <f t="shared" si="70"/>
        <v>0</v>
      </c>
      <c r="M419" s="22">
        <f t="shared" si="70"/>
        <v>0</v>
      </c>
      <c r="N419" s="22">
        <f t="shared" si="70"/>
        <v>0</v>
      </c>
      <c r="O419" s="22">
        <f t="shared" si="70"/>
        <v>0</v>
      </c>
      <c r="P419" s="22">
        <f t="shared" si="70"/>
        <v>0</v>
      </c>
      <c r="Q419" s="22">
        <f t="shared" si="70"/>
        <v>0</v>
      </c>
      <c r="R419" s="22">
        <f t="shared" si="70"/>
        <v>0</v>
      </c>
      <c r="S419" s="22">
        <f t="shared" si="70"/>
        <v>0</v>
      </c>
      <c r="T419" s="22">
        <f t="shared" si="70"/>
        <v>0</v>
      </c>
      <c r="U419" s="22">
        <f t="shared" si="70"/>
        <v>0</v>
      </c>
      <c r="V419" s="22">
        <f t="shared" si="70"/>
        <v>0</v>
      </c>
      <c r="W419" s="22">
        <f t="shared" si="70"/>
        <v>0</v>
      </c>
      <c r="X419" s="22">
        <f t="shared" si="70"/>
        <v>0</v>
      </c>
      <c r="Y419" s="22">
        <f t="shared" si="70"/>
        <v>0</v>
      </c>
      <c r="Z419" s="22">
        <f t="shared" si="70"/>
        <v>0</v>
      </c>
      <c r="AA419" s="22">
        <f t="shared" si="70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4.25" thickBot="1">
      <c r="A420" s="85"/>
      <c r="B420" s="41" t="s">
        <v>13</v>
      </c>
      <c r="C420" s="42">
        <f aca="true" t="shared" si="71" ref="C420:AA420">COUNTIF(C392:C416,"x")</f>
        <v>0</v>
      </c>
      <c r="D420" s="42">
        <f t="shared" si="71"/>
        <v>0</v>
      </c>
      <c r="E420" s="42">
        <f t="shared" si="71"/>
        <v>0</v>
      </c>
      <c r="F420" s="42">
        <f t="shared" si="71"/>
        <v>0</v>
      </c>
      <c r="G420" s="42">
        <f t="shared" si="71"/>
        <v>0</v>
      </c>
      <c r="H420" s="42">
        <f t="shared" si="71"/>
        <v>0</v>
      </c>
      <c r="I420" s="42">
        <f t="shared" si="71"/>
        <v>0</v>
      </c>
      <c r="J420" s="42">
        <f t="shared" si="71"/>
        <v>0</v>
      </c>
      <c r="K420" s="42">
        <f t="shared" si="71"/>
        <v>0</v>
      </c>
      <c r="L420" s="42">
        <f t="shared" si="71"/>
        <v>0</v>
      </c>
      <c r="M420" s="42">
        <f t="shared" si="71"/>
        <v>0</v>
      </c>
      <c r="N420" s="42">
        <f t="shared" si="71"/>
        <v>0</v>
      </c>
      <c r="O420" s="42">
        <f t="shared" si="71"/>
        <v>0</v>
      </c>
      <c r="P420" s="42">
        <f t="shared" si="71"/>
        <v>0</v>
      </c>
      <c r="Q420" s="42">
        <f t="shared" si="71"/>
        <v>0</v>
      </c>
      <c r="R420" s="42">
        <f t="shared" si="71"/>
        <v>0</v>
      </c>
      <c r="S420" s="42">
        <f t="shared" si="71"/>
        <v>0</v>
      </c>
      <c r="T420" s="42">
        <f t="shared" si="71"/>
        <v>0</v>
      </c>
      <c r="U420" s="42">
        <f t="shared" si="71"/>
        <v>0</v>
      </c>
      <c r="V420" s="42">
        <f t="shared" si="71"/>
        <v>0</v>
      </c>
      <c r="W420" s="42">
        <f t="shared" si="71"/>
        <v>0</v>
      </c>
      <c r="X420" s="42">
        <f t="shared" si="71"/>
        <v>0</v>
      </c>
      <c r="Y420" s="42">
        <f t="shared" si="71"/>
        <v>0</v>
      </c>
      <c r="Z420" s="42">
        <f t="shared" si="71"/>
        <v>0</v>
      </c>
      <c r="AA420" s="42">
        <f t="shared" si="71"/>
        <v>0</v>
      </c>
      <c r="AB420" s="43"/>
      <c r="AC420" s="43"/>
      <c r="AD420" s="43"/>
      <c r="AE420" s="43"/>
      <c r="AF420" s="43"/>
      <c r="AG420" s="44"/>
      <c r="AH420" s="45"/>
      <c r="AI420" s="20"/>
    </row>
    <row r="421" ht="13.5" thickTop="1"/>
    <row r="423" spans="1:36" ht="18">
      <c r="A423" s="86" t="str">
        <f>P386</f>
        <v>Teste de Matemática                5 º Ano             Turma B             Data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71"/>
      <c r="AJ423" s="71"/>
    </row>
    <row r="425" spans="1:34" ht="18">
      <c r="A425" s="77" t="s">
        <v>18</v>
      </c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8" spans="2:5" ht="12.75">
      <c r="B428" s="57"/>
      <c r="C428" s="58"/>
      <c r="D428" s="58"/>
      <c r="E428" s="59"/>
    </row>
    <row r="429" spans="2:5" ht="12.75">
      <c r="B429" s="75" t="s">
        <v>20</v>
      </c>
      <c r="C429" s="76"/>
      <c r="D429" s="52"/>
      <c r="E429" s="54">
        <f>COUNTA(B392:B416)</f>
        <v>0</v>
      </c>
    </row>
    <row r="430" spans="2:5" ht="12.75">
      <c r="B430" s="55"/>
      <c r="C430" s="51"/>
      <c r="D430" s="51"/>
      <c r="E430" s="56"/>
    </row>
    <row r="431" spans="2:5" ht="12.75">
      <c r="B431" s="53" t="s">
        <v>19</v>
      </c>
      <c r="C431" s="52"/>
      <c r="D431" s="52"/>
      <c r="E431" s="54">
        <f>25-COUNTIF(AB392:AB416,"")</f>
        <v>0</v>
      </c>
    </row>
    <row r="432" spans="2:5" ht="12.75">
      <c r="B432" s="55"/>
      <c r="C432" s="51"/>
      <c r="D432" s="51"/>
      <c r="E432" s="56"/>
    </row>
    <row r="433" spans="2:5" ht="12.75">
      <c r="B433" s="53" t="s">
        <v>21</v>
      </c>
      <c r="C433" s="52" t="s">
        <v>15</v>
      </c>
      <c r="D433" s="52"/>
      <c r="E433" s="54" t="e">
        <f>AVERAGE(AG392:AG416)</f>
        <v>#DIV/0!</v>
      </c>
    </row>
    <row r="434" spans="2:5" ht="12.75">
      <c r="B434" s="55"/>
      <c r="C434" s="51"/>
      <c r="D434" s="51"/>
      <c r="E434" s="56"/>
    </row>
    <row r="435" spans="2:5" ht="12.75">
      <c r="B435" s="53" t="s">
        <v>22</v>
      </c>
      <c r="C435" s="52" t="s">
        <v>15</v>
      </c>
      <c r="D435" s="52"/>
      <c r="E435" s="54" t="e">
        <f>MODE(AG392:AG416)</f>
        <v>#N/A</v>
      </c>
    </row>
    <row r="436" spans="2:5" ht="12.75">
      <c r="B436" s="55"/>
      <c r="C436" s="51"/>
      <c r="D436" s="51"/>
      <c r="E436" s="56"/>
    </row>
    <row r="437" spans="2:5" ht="12.75">
      <c r="B437" s="53" t="s">
        <v>23</v>
      </c>
      <c r="C437" s="52" t="s">
        <v>15</v>
      </c>
      <c r="D437" s="52"/>
      <c r="E437" s="54">
        <f>MAX(AG392:AG416)</f>
        <v>0</v>
      </c>
    </row>
    <row r="438" spans="2:5" ht="12.75">
      <c r="B438" s="55"/>
      <c r="C438" s="51"/>
      <c r="D438" s="51"/>
      <c r="E438" s="56"/>
    </row>
    <row r="439" spans="2:5" ht="12.75">
      <c r="B439" s="53" t="s">
        <v>24</v>
      </c>
      <c r="C439" s="52" t="s">
        <v>15</v>
      </c>
      <c r="D439" s="52"/>
      <c r="E439" s="54">
        <f>MIN(AG392:AG416)</f>
        <v>0</v>
      </c>
    </row>
    <row r="440" spans="2:5" ht="12.75">
      <c r="B440" s="55"/>
      <c r="C440" s="51"/>
      <c r="D440" s="51"/>
      <c r="E440" s="56"/>
    </row>
    <row r="441" spans="2:5" ht="12.75">
      <c r="B441" s="53" t="s">
        <v>25</v>
      </c>
      <c r="C441" s="52"/>
      <c r="D441" s="52"/>
      <c r="E441" s="54">
        <f>COUNTIF(AG392:AG416,"&gt;=50")</f>
        <v>0</v>
      </c>
    </row>
    <row r="442" spans="2:5" ht="12.75">
      <c r="B442" s="55"/>
      <c r="C442" s="51"/>
      <c r="D442" s="51"/>
      <c r="E442" s="56"/>
    </row>
    <row r="443" spans="2:5" ht="12.75">
      <c r="B443" s="53" t="s">
        <v>26</v>
      </c>
      <c r="C443" s="52"/>
      <c r="D443" s="52"/>
      <c r="E443" s="54">
        <f>COUNTIF(AG392:AG416,"&lt;50")</f>
        <v>0</v>
      </c>
    </row>
    <row r="444" spans="2:5" ht="12.75">
      <c r="B444" s="55"/>
      <c r="C444" s="51"/>
      <c r="D444" s="51"/>
      <c r="E444" s="56"/>
    </row>
    <row r="445" spans="2:5" ht="12.75">
      <c r="B445" s="53" t="s">
        <v>33</v>
      </c>
      <c r="C445" s="69">
        <f>COUNTIF(AH392:AH416,"Excelente")</f>
        <v>0</v>
      </c>
      <c r="D445" s="67" t="e">
        <f>ROUND((C445/E431*100),1)</f>
        <v>#DIV/0!</v>
      </c>
      <c r="E445" s="65" t="s">
        <v>15</v>
      </c>
    </row>
    <row r="446" spans="2:5" ht="12.75">
      <c r="B446" s="55"/>
      <c r="C446" s="70"/>
      <c r="D446" s="68"/>
      <c r="E446" s="66"/>
    </row>
    <row r="447" spans="2:5" ht="12.75">
      <c r="B447" s="53" t="s">
        <v>32</v>
      </c>
      <c r="C447" s="69">
        <f>COUNTIF(AH392:AH416,"Sat. Bem")</f>
        <v>0</v>
      </c>
      <c r="D447" s="67" t="e">
        <f>ROUND((C447/E431*100),1)</f>
        <v>#DIV/0!</v>
      </c>
      <c r="E447" s="65" t="s">
        <v>15</v>
      </c>
    </row>
    <row r="448" spans="2:5" ht="12.75">
      <c r="B448" s="55"/>
      <c r="C448" s="70"/>
      <c r="D448" s="68"/>
      <c r="E448" s="66"/>
    </row>
    <row r="449" spans="2:5" ht="12.75">
      <c r="B449" s="53" t="s">
        <v>31</v>
      </c>
      <c r="C449" s="69">
        <f>COUNTIF(AH392:AH416,"Satisfaz")</f>
        <v>0</v>
      </c>
      <c r="D449" s="67" t="e">
        <f>ROUND((C449/E431*100),1)</f>
        <v>#DIV/0!</v>
      </c>
      <c r="E449" s="65" t="s">
        <v>15</v>
      </c>
    </row>
    <row r="450" spans="2:5" ht="12.75">
      <c r="B450" s="55"/>
      <c r="C450" s="70"/>
      <c r="D450" s="68"/>
      <c r="E450" s="66"/>
    </row>
    <row r="451" spans="2:5" ht="12.75">
      <c r="B451" s="53" t="s">
        <v>30</v>
      </c>
      <c r="C451" s="69">
        <f>COUNTIF(AH392:AH416,"Sat. Pouco")</f>
        <v>0</v>
      </c>
      <c r="D451" s="67" t="e">
        <f>ROUND((C451/E431*100),1)</f>
        <v>#DIV/0!</v>
      </c>
      <c r="E451" s="65" t="s">
        <v>15</v>
      </c>
    </row>
    <row r="452" spans="2:5" ht="12.75">
      <c r="B452" s="55"/>
      <c r="C452" s="70"/>
      <c r="D452" s="68"/>
      <c r="E452" s="66"/>
    </row>
    <row r="453" spans="2:5" ht="12.75">
      <c r="B453" s="53" t="s">
        <v>29</v>
      </c>
      <c r="C453" s="69">
        <f>COUNTIF(AH392:AH416,"Não Sat.")</f>
        <v>0</v>
      </c>
      <c r="D453" s="67" t="e">
        <f>ROUND((C453/E431*100),1)</f>
        <v>#DIV/0!</v>
      </c>
      <c r="E453" s="65" t="s">
        <v>15</v>
      </c>
    </row>
    <row r="454" spans="2:5" ht="12.75">
      <c r="B454" s="55"/>
      <c r="C454" s="70"/>
      <c r="D454" s="68"/>
      <c r="E454" s="66"/>
    </row>
    <row r="455" spans="2:5" ht="12.75">
      <c r="B455" s="53" t="s">
        <v>28</v>
      </c>
      <c r="C455" s="69">
        <f>COUNTIF(AH392:AH416,"M. Fraco")</f>
        <v>0</v>
      </c>
      <c r="D455" s="67" t="e">
        <f>ROUND((C455/E431*100),1)</f>
        <v>#DIV/0!</v>
      </c>
      <c r="E455" s="65" t="s">
        <v>15</v>
      </c>
    </row>
    <row r="456" spans="2:5" ht="12.75">
      <c r="B456" s="61"/>
      <c r="C456" s="46"/>
      <c r="D456" s="46"/>
      <c r="E456" s="62"/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3"/>
      <c r="C459" s="47"/>
      <c r="D459" s="47"/>
      <c r="E459" s="64"/>
    </row>
  </sheetData>
  <mergeCells count="42">
    <mergeCell ref="A425:AH425"/>
    <mergeCell ref="B429:C429"/>
    <mergeCell ref="AC389:AF389"/>
    <mergeCell ref="AG389:AH389"/>
    <mergeCell ref="A417:A420"/>
    <mergeCell ref="A423:AH423"/>
    <mergeCell ref="A346:AH346"/>
    <mergeCell ref="A348:AH348"/>
    <mergeCell ref="B352:C352"/>
    <mergeCell ref="C386:M386"/>
    <mergeCell ref="C309:M309"/>
    <mergeCell ref="AC312:AF312"/>
    <mergeCell ref="AG312:AH312"/>
    <mergeCell ref="A340:A343"/>
    <mergeCell ref="A263:A266"/>
    <mergeCell ref="A269:AH269"/>
    <mergeCell ref="A271:AH271"/>
    <mergeCell ref="B275:C275"/>
    <mergeCell ref="A194:AH194"/>
    <mergeCell ref="B198:C198"/>
    <mergeCell ref="C232:M232"/>
    <mergeCell ref="AC235:AF235"/>
    <mergeCell ref="AG235:AH235"/>
    <mergeCell ref="AC158:AF158"/>
    <mergeCell ref="AG158:AH158"/>
    <mergeCell ref="A186:A189"/>
    <mergeCell ref="A192:AH192"/>
    <mergeCell ref="A115:AH115"/>
    <mergeCell ref="A117:AH117"/>
    <mergeCell ref="B121:C121"/>
    <mergeCell ref="C155:M155"/>
    <mergeCell ref="C78:M78"/>
    <mergeCell ref="AC81:AF81"/>
    <mergeCell ref="AG81:AH81"/>
    <mergeCell ref="A109:A112"/>
    <mergeCell ref="C1:M1"/>
    <mergeCell ref="B44:C44"/>
    <mergeCell ref="A40:AH40"/>
    <mergeCell ref="AG4:AH4"/>
    <mergeCell ref="AC4:AF4"/>
    <mergeCell ref="A32:A35"/>
    <mergeCell ref="A38:AH38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459"/>
  <sheetViews>
    <sheetView zoomScale="75" zoomScaleNormal="75" workbookViewId="0" topLeftCell="A439">
      <selection activeCell="F468" sqref="F468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1" spans="1:34" s="1" customFormat="1" ht="15.75" customHeight="1">
      <c r="A1" s="60"/>
      <c r="B1" s="60"/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60"/>
      <c r="O1" s="60"/>
      <c r="P1" s="60" t="s">
        <v>36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3" ht="18" customHeight="1" thickBot="1"/>
    <row r="4" spans="1:35" s="3" customFormat="1" ht="12.75" customHeight="1" thickTop="1">
      <c r="A4" s="9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3" t="s">
        <v>1</v>
      </c>
      <c r="AC4" s="81" t="s">
        <v>2</v>
      </c>
      <c r="AD4" s="82"/>
      <c r="AE4" s="82"/>
      <c r="AF4" s="83"/>
      <c r="AG4" s="79" t="s">
        <v>14</v>
      </c>
      <c r="AH4" s="80"/>
      <c r="AI4" s="19"/>
    </row>
    <row r="5" spans="1:35" ht="26.25">
      <c r="A5" s="10"/>
      <c r="B5" s="15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24">
        <f>SUM(C5:AA5)</f>
        <v>0</v>
      </c>
      <c r="AC5" s="29" t="s">
        <v>3</v>
      </c>
      <c r="AD5" s="29" t="s">
        <v>4</v>
      </c>
      <c r="AE5" s="29" t="s">
        <v>5</v>
      </c>
      <c r="AF5" s="29" t="s">
        <v>6</v>
      </c>
      <c r="AG5" s="8" t="s">
        <v>15</v>
      </c>
      <c r="AH5" s="18" t="s">
        <v>16</v>
      </c>
      <c r="AI5" s="20"/>
    </row>
    <row r="6" spans="1:35" ht="12.75">
      <c r="A6" s="16" t="s">
        <v>7</v>
      </c>
      <c r="B6" s="17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5"/>
      <c r="AC6" s="31"/>
      <c r="AD6" s="31"/>
      <c r="AE6" s="31"/>
      <c r="AF6" s="32"/>
      <c r="AG6" s="13"/>
      <c r="AH6" s="12"/>
      <c r="AI6" s="20"/>
    </row>
    <row r="7" spans="1:35" ht="13.5">
      <c r="A7" s="11">
        <v>1</v>
      </c>
      <c r="B7" s="7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6">
        <f aca="true" t="shared" si="0" ref="AB7:AB31">IF(AI7&lt;&gt;0,SUM(C7:AA7),"")</f>
      </c>
      <c r="AC7" s="30">
        <f aca="true" t="shared" si="1" ref="AC7:AC31">SUM(COUNTIF(C7,C$5),COUNTIF(D7,D$5),COUNTIF(E7,E$5),COUNTIF(F7,F$5),COUNTIF(G7,G$5),COUNTIF(H7,H$5),COUNTIF(I7,I$5),COUNTIF(J7,J$5),COUNTIF(K7,K$5),COUNTIF(L7,L$5),COUNTIF(M7,M$5),COUNTIF(N7,N$5),COUNTIF(O7,O$5),COUNTIF(P7,P$5),COUNTIF(Q7,Q$5),COUNTIF(R7,R$5),COUNTIF(S7,S$5),COUNTIF(T7,T$5),COUNTIF(U7,U$5),COUNTIF(V7,V$5),COUNTIF(W7,W$5),COUNTIF(X7,X$5),COUNTIF(Y7,Y$5),COUNTIF(Z7,Z$5),COUNTIF(AA7,AA$5))</f>
        <v>0</v>
      </c>
      <c r="AD7" s="30">
        <f aca="true" t="shared" si="2" ref="AD7:AD31">COUNTA(C7:AA7)-AC7-AE7-AF7</f>
        <v>0</v>
      </c>
      <c r="AE7" s="30">
        <f aca="true" t="shared" si="3" ref="AE7:AE31">COUNTIF(C7:AA7,"0")</f>
        <v>0</v>
      </c>
      <c r="AF7" s="30">
        <f aca="true" t="shared" si="4" ref="AF7:AF31">COUNTIF(C7:AA7,"X")</f>
        <v>0</v>
      </c>
      <c r="AG7" s="21">
        <f aca="true" t="shared" si="5" ref="AG7:AG31">IF(AB7&lt;&gt;"",ROUND((AB7*100)/AB$5,0),"")</f>
      </c>
      <c r="AH7" s="14">
        <f aca="true" t="shared" si="6" ref="AH7:AH31">IF(AG7&lt;&gt;"",IF(AG7&gt;89,"Excelente",IF(AG7&gt;74,"Sat. Bem",IF(AG7&gt;55,"Satisfaz",IF(AG7&gt;49,"Sat. Pouco",IF(AG7&gt;20,"Não Sat.",IF(AG7&gt;=0,"M. Fraco","")))))),"")</f>
      </c>
      <c r="AI7" s="20">
        <f aca="true" t="shared" si="7" ref="AI7:AI31">COUNTA(C7:AA7)</f>
        <v>0</v>
      </c>
    </row>
    <row r="8" spans="1:35" ht="13.5">
      <c r="A8" s="11">
        <v>2</v>
      </c>
      <c r="B8" s="7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t="shared" si="0"/>
      </c>
      <c r="AC8" s="30">
        <f t="shared" si="1"/>
        <v>0</v>
      </c>
      <c r="AD8" s="30">
        <f t="shared" si="2"/>
        <v>0</v>
      </c>
      <c r="AE8" s="30">
        <f t="shared" si="3"/>
        <v>0</v>
      </c>
      <c r="AF8" s="30">
        <f t="shared" si="4"/>
        <v>0</v>
      </c>
      <c r="AG8" s="21">
        <f t="shared" si="5"/>
      </c>
      <c r="AH8" s="14">
        <f t="shared" si="6"/>
      </c>
      <c r="AI8" s="20">
        <f t="shared" si="7"/>
        <v>0</v>
      </c>
    </row>
    <row r="9" spans="1:35" ht="13.5">
      <c r="A9" s="11">
        <v>3</v>
      </c>
      <c r="B9" s="7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4</v>
      </c>
      <c r="B10" s="7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5</v>
      </c>
      <c r="B11" s="7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6</v>
      </c>
      <c r="B12" s="7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7</v>
      </c>
      <c r="B13" s="7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8</v>
      </c>
      <c r="B14" s="7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9</v>
      </c>
      <c r="B15" s="7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10</v>
      </c>
      <c r="B16" s="7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11</v>
      </c>
      <c r="B17" s="7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12</v>
      </c>
      <c r="B18" s="7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13</v>
      </c>
      <c r="B19" s="7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14</v>
      </c>
      <c r="B20" s="7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15</v>
      </c>
      <c r="B21" s="7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16</v>
      </c>
      <c r="B22" s="7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17</v>
      </c>
      <c r="B23" s="7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18</v>
      </c>
      <c r="B24" s="72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6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19</v>
      </c>
      <c r="B25" s="7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20</v>
      </c>
      <c r="B26" s="7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21</v>
      </c>
      <c r="B27" s="7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22</v>
      </c>
      <c r="B28" s="7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23</v>
      </c>
      <c r="B29" s="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24</v>
      </c>
      <c r="B30" s="7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25</v>
      </c>
      <c r="B31" s="7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84" t="s">
        <v>9</v>
      </c>
      <c r="B32" s="33" t="s">
        <v>10</v>
      </c>
      <c r="C32" s="34">
        <f aca="true" t="shared" si="8" ref="C32:AA32">COUNTIF(C7:C31,C5)</f>
        <v>0</v>
      </c>
      <c r="D32" s="34">
        <f t="shared" si="8"/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4">
        <f t="shared" si="8"/>
        <v>0</v>
      </c>
      <c r="S32" s="34">
        <f t="shared" si="8"/>
        <v>0</v>
      </c>
      <c r="T32" s="34">
        <f t="shared" si="8"/>
        <v>0</v>
      </c>
      <c r="U32" s="34">
        <f t="shared" si="8"/>
        <v>0</v>
      </c>
      <c r="V32" s="34">
        <f t="shared" si="8"/>
        <v>0</v>
      </c>
      <c r="W32" s="34">
        <f t="shared" si="8"/>
        <v>0</v>
      </c>
      <c r="X32" s="34">
        <f t="shared" si="8"/>
        <v>0</v>
      </c>
      <c r="Y32" s="34">
        <f t="shared" si="8"/>
        <v>0</v>
      </c>
      <c r="Z32" s="34">
        <f t="shared" si="8"/>
        <v>0</v>
      </c>
      <c r="AA32" s="34">
        <f t="shared" si="8"/>
        <v>0</v>
      </c>
      <c r="AB32" s="35"/>
      <c r="AC32" s="35"/>
      <c r="AD32" s="35"/>
      <c r="AE32" s="35"/>
      <c r="AF32" s="35"/>
      <c r="AG32" s="36"/>
      <c r="AH32" s="37"/>
      <c r="AI32" s="20"/>
    </row>
    <row r="33" spans="1:35" ht="13.5">
      <c r="A33" s="84"/>
      <c r="B33" s="38" t="s">
        <v>11</v>
      </c>
      <c r="C33" s="22">
        <f aca="true" t="shared" si="9" ref="C33:AA33">COUNTIF(C7:C31,"&gt;0")-COUNTIF(C7:C31,C5)</f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22">
        <f t="shared" si="9"/>
        <v>0</v>
      </c>
      <c r="J33" s="22">
        <f t="shared" si="9"/>
        <v>0</v>
      </c>
      <c r="K33" s="22">
        <f t="shared" si="9"/>
        <v>0</v>
      </c>
      <c r="L33" s="22">
        <f t="shared" si="9"/>
        <v>0</v>
      </c>
      <c r="M33" s="22">
        <f t="shared" si="9"/>
        <v>0</v>
      </c>
      <c r="N33" s="22">
        <f t="shared" si="9"/>
        <v>0</v>
      </c>
      <c r="O33" s="22">
        <f t="shared" si="9"/>
        <v>0</v>
      </c>
      <c r="P33" s="22">
        <f t="shared" si="9"/>
        <v>0</v>
      </c>
      <c r="Q33" s="22">
        <f t="shared" si="9"/>
        <v>0</v>
      </c>
      <c r="R33" s="22">
        <f t="shared" si="9"/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30"/>
      <c r="AC33" s="30"/>
      <c r="AD33" s="30"/>
      <c r="AE33" s="30"/>
      <c r="AF33" s="30"/>
      <c r="AG33" s="39"/>
      <c r="AH33" s="40"/>
      <c r="AI33" s="20"/>
    </row>
    <row r="34" spans="1:35" ht="13.5">
      <c r="A34" s="84"/>
      <c r="B34" s="38" t="s">
        <v>12</v>
      </c>
      <c r="C34" s="22">
        <f aca="true" t="shared" si="10" ref="C34:AA34">COUNTIF(C7:C31,"0")</f>
        <v>0</v>
      </c>
      <c r="D34" s="22">
        <f t="shared" si="10"/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10"/>
        <v>0</v>
      </c>
      <c r="J34" s="22">
        <f t="shared" si="10"/>
        <v>0</v>
      </c>
      <c r="K34" s="22">
        <f t="shared" si="10"/>
        <v>0</v>
      </c>
      <c r="L34" s="22">
        <f t="shared" si="10"/>
        <v>0</v>
      </c>
      <c r="M34" s="22">
        <f t="shared" si="10"/>
        <v>0</v>
      </c>
      <c r="N34" s="22">
        <f t="shared" si="10"/>
        <v>0</v>
      </c>
      <c r="O34" s="22">
        <f t="shared" si="10"/>
        <v>0</v>
      </c>
      <c r="P34" s="22">
        <f t="shared" si="10"/>
        <v>0</v>
      </c>
      <c r="Q34" s="22">
        <f t="shared" si="10"/>
        <v>0</v>
      </c>
      <c r="R34" s="22">
        <f t="shared" si="10"/>
        <v>0</v>
      </c>
      <c r="S34" s="22">
        <f t="shared" si="10"/>
        <v>0</v>
      </c>
      <c r="T34" s="22">
        <f t="shared" si="10"/>
        <v>0</v>
      </c>
      <c r="U34" s="22">
        <f t="shared" si="10"/>
        <v>0</v>
      </c>
      <c r="V34" s="22">
        <f t="shared" si="10"/>
        <v>0</v>
      </c>
      <c r="W34" s="22">
        <f t="shared" si="10"/>
        <v>0</v>
      </c>
      <c r="X34" s="22">
        <f t="shared" si="10"/>
        <v>0</v>
      </c>
      <c r="Y34" s="22">
        <f t="shared" si="10"/>
        <v>0</v>
      </c>
      <c r="Z34" s="22">
        <f t="shared" si="10"/>
        <v>0</v>
      </c>
      <c r="AA34" s="22">
        <f t="shared" si="10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4.25" thickBot="1">
      <c r="A35" s="85"/>
      <c r="B35" s="41" t="s">
        <v>13</v>
      </c>
      <c r="C35" s="42">
        <f aca="true" t="shared" si="11" ref="C35:AA35">COUNTIF(C7:C31,"x")</f>
        <v>0</v>
      </c>
      <c r="D35" s="42">
        <f t="shared" si="11"/>
        <v>0</v>
      </c>
      <c r="E35" s="42">
        <f t="shared" si="11"/>
        <v>0</v>
      </c>
      <c r="F35" s="42">
        <f t="shared" si="11"/>
        <v>0</v>
      </c>
      <c r="G35" s="42">
        <f t="shared" si="11"/>
        <v>0</v>
      </c>
      <c r="H35" s="42">
        <f t="shared" si="11"/>
        <v>0</v>
      </c>
      <c r="I35" s="42">
        <f t="shared" si="11"/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42">
        <f t="shared" si="11"/>
        <v>0</v>
      </c>
      <c r="Q35" s="42">
        <f t="shared" si="11"/>
        <v>0</v>
      </c>
      <c r="R35" s="4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3"/>
      <c r="AC35" s="43"/>
      <c r="AD35" s="43"/>
      <c r="AE35" s="43"/>
      <c r="AF35" s="43"/>
      <c r="AG35" s="44"/>
      <c r="AH35" s="45"/>
      <c r="AI35" s="20"/>
    </row>
    <row r="36" ht="13.5" thickTop="1"/>
    <row r="38" spans="1:34" s="71" customFormat="1" ht="18">
      <c r="A38" s="86" t="str">
        <f>P1</f>
        <v>Teste de Matemática                5 º Ano             Turma C             Data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40" spans="1:34" ht="18">
      <c r="A40" s="77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3" spans="2:5" ht="12.75">
      <c r="B43" s="57"/>
      <c r="C43" s="58"/>
      <c r="D43" s="58"/>
      <c r="E43" s="59"/>
    </row>
    <row r="44" spans="2:5" ht="12.75">
      <c r="B44" s="75" t="s">
        <v>20</v>
      </c>
      <c r="C44" s="76"/>
      <c r="D44" s="52"/>
      <c r="E44" s="54">
        <f>COUNTA(B7:B31)</f>
        <v>0</v>
      </c>
    </row>
    <row r="45" spans="2:5" ht="12.75">
      <c r="B45" s="55"/>
      <c r="C45" s="51"/>
      <c r="D45" s="51"/>
      <c r="E45" s="56"/>
    </row>
    <row r="46" spans="2:5" ht="12.75">
      <c r="B46" s="53" t="s">
        <v>19</v>
      </c>
      <c r="C46" s="52"/>
      <c r="D46" s="52"/>
      <c r="E46" s="54">
        <f>25-COUNTIF(AB7:AB31,"")</f>
        <v>0</v>
      </c>
    </row>
    <row r="47" spans="2:5" ht="12.75">
      <c r="B47" s="55"/>
      <c r="C47" s="51"/>
      <c r="D47" s="51"/>
      <c r="E47" s="56"/>
    </row>
    <row r="48" spans="2:5" ht="12.75">
      <c r="B48" s="53" t="s">
        <v>21</v>
      </c>
      <c r="C48" s="52" t="s">
        <v>15</v>
      </c>
      <c r="D48" s="52"/>
      <c r="E48" s="54" t="e">
        <f>AVERAGE(AG7:AG31)</f>
        <v>#DIV/0!</v>
      </c>
    </row>
    <row r="49" spans="2:5" ht="12.75">
      <c r="B49" s="55"/>
      <c r="C49" s="51"/>
      <c r="D49" s="51"/>
      <c r="E49" s="56"/>
    </row>
    <row r="50" spans="2:5" ht="12.75">
      <c r="B50" s="53" t="s">
        <v>22</v>
      </c>
      <c r="C50" s="52" t="s">
        <v>15</v>
      </c>
      <c r="D50" s="52"/>
      <c r="E50" s="54" t="e">
        <f>MODE(AG7:AG31)</f>
        <v>#N/A</v>
      </c>
    </row>
    <row r="51" spans="2:5" ht="12.75">
      <c r="B51" s="55"/>
      <c r="C51" s="51"/>
      <c r="D51" s="51"/>
      <c r="E51" s="56"/>
    </row>
    <row r="52" spans="2:5" ht="12.75">
      <c r="B52" s="53" t="s">
        <v>23</v>
      </c>
      <c r="C52" s="52" t="s">
        <v>15</v>
      </c>
      <c r="D52" s="52"/>
      <c r="E52" s="54">
        <f>MAX(AG7:AG31)</f>
        <v>0</v>
      </c>
    </row>
    <row r="53" spans="2:5" ht="12.75">
      <c r="B53" s="55"/>
      <c r="C53" s="51"/>
      <c r="D53" s="51"/>
      <c r="E53" s="56"/>
    </row>
    <row r="54" spans="2:5" ht="12.75">
      <c r="B54" s="53" t="s">
        <v>24</v>
      </c>
      <c r="C54" s="52" t="s">
        <v>15</v>
      </c>
      <c r="D54" s="52"/>
      <c r="E54" s="54">
        <f>MIN(AG7:AG31)</f>
        <v>0</v>
      </c>
    </row>
    <row r="55" spans="2:5" ht="12.75">
      <c r="B55" s="55"/>
      <c r="C55" s="51"/>
      <c r="D55" s="51"/>
      <c r="E55" s="56"/>
    </row>
    <row r="56" spans="2:5" ht="12.75">
      <c r="B56" s="53" t="s">
        <v>25</v>
      </c>
      <c r="C56" s="52"/>
      <c r="D56" s="52"/>
      <c r="E56" s="54">
        <f>COUNTIF(AG7:AG31,"&gt;=50")</f>
        <v>0</v>
      </c>
    </row>
    <row r="57" spans="2:5" ht="12.75">
      <c r="B57" s="55"/>
      <c r="C57" s="51"/>
      <c r="D57" s="51"/>
      <c r="E57" s="56"/>
    </row>
    <row r="58" spans="2:5" ht="12.75">
      <c r="B58" s="53" t="s">
        <v>26</v>
      </c>
      <c r="C58" s="52"/>
      <c r="D58" s="52"/>
      <c r="E58" s="54">
        <f>COUNTIF(AG7:AG31,"&lt;50")</f>
        <v>0</v>
      </c>
    </row>
    <row r="59" spans="2:5" ht="12.75">
      <c r="B59" s="55"/>
      <c r="C59" s="51"/>
      <c r="D59" s="51"/>
      <c r="E59" s="56"/>
    </row>
    <row r="60" spans="2:5" ht="12.75">
      <c r="B60" s="53" t="s">
        <v>33</v>
      </c>
      <c r="C60" s="69">
        <f>COUNTIF(AH7:AH31,"Excelente")</f>
        <v>0</v>
      </c>
      <c r="D60" s="67" t="e">
        <f>ROUND((C60/E46*100),1)</f>
        <v>#DIV/0!</v>
      </c>
      <c r="E60" s="65" t="s">
        <v>15</v>
      </c>
    </row>
    <row r="61" spans="2:5" ht="12.75">
      <c r="B61" s="55"/>
      <c r="C61" s="70"/>
      <c r="D61" s="68"/>
      <c r="E61" s="66"/>
    </row>
    <row r="62" spans="2:5" ht="12.75">
      <c r="B62" s="53" t="s">
        <v>32</v>
      </c>
      <c r="C62" s="69">
        <f>COUNTIF(AH7:AH31,"Sat. Bem")</f>
        <v>0</v>
      </c>
      <c r="D62" s="67" t="e">
        <f>ROUND((C62/E46*100),1)</f>
        <v>#DIV/0!</v>
      </c>
      <c r="E62" s="65" t="s">
        <v>15</v>
      </c>
    </row>
    <row r="63" spans="2:5" ht="12.75">
      <c r="B63" s="55"/>
      <c r="C63" s="70"/>
      <c r="D63" s="68"/>
      <c r="E63" s="66"/>
    </row>
    <row r="64" spans="2:5" ht="12.75">
      <c r="B64" s="53" t="s">
        <v>31</v>
      </c>
      <c r="C64" s="69">
        <f>COUNTIF(AH7:AH31,"Satisfaz")</f>
        <v>0</v>
      </c>
      <c r="D64" s="67" t="e">
        <f>ROUND((C64/E46*100),1)</f>
        <v>#DIV/0!</v>
      </c>
      <c r="E64" s="65" t="s">
        <v>15</v>
      </c>
    </row>
    <row r="65" spans="2:5" ht="12.75">
      <c r="B65" s="55"/>
      <c r="C65" s="70"/>
      <c r="D65" s="68"/>
      <c r="E65" s="66"/>
    </row>
    <row r="66" spans="2:5" ht="12.75">
      <c r="B66" s="53" t="s">
        <v>30</v>
      </c>
      <c r="C66" s="69">
        <f>COUNTIF(AH7:AH31,"Sat. Pouco")</f>
        <v>0</v>
      </c>
      <c r="D66" s="67" t="e">
        <f>ROUND((C66/E46*100),1)</f>
        <v>#DIV/0!</v>
      </c>
      <c r="E66" s="65" t="s">
        <v>15</v>
      </c>
    </row>
    <row r="67" spans="2:5" ht="12.75">
      <c r="B67" s="55"/>
      <c r="C67" s="70"/>
      <c r="D67" s="68"/>
      <c r="E67" s="66"/>
    </row>
    <row r="68" spans="2:5" ht="12.75">
      <c r="B68" s="53" t="s">
        <v>29</v>
      </c>
      <c r="C68" s="69">
        <f>COUNTIF(AH7:AH31,"Não Sat.")</f>
        <v>0</v>
      </c>
      <c r="D68" s="67" t="e">
        <f>ROUND((C68/E46*100),1)</f>
        <v>#DIV/0!</v>
      </c>
      <c r="E68" s="65" t="s">
        <v>15</v>
      </c>
    </row>
    <row r="69" spans="2:5" ht="12.75">
      <c r="B69" s="55"/>
      <c r="C69" s="70"/>
      <c r="D69" s="68"/>
      <c r="E69" s="66"/>
    </row>
    <row r="70" spans="2:5" ht="12.75">
      <c r="B70" s="53" t="s">
        <v>28</v>
      </c>
      <c r="C70" s="69">
        <f>COUNTIF(AH7:AH31,"M. Fraco")</f>
        <v>0</v>
      </c>
      <c r="D70" s="67" t="e">
        <f>ROUND((C70/E46*100),1)</f>
        <v>#DIV/0!</v>
      </c>
      <c r="E70" s="65" t="s">
        <v>15</v>
      </c>
    </row>
    <row r="71" spans="2:5" ht="12.75">
      <c r="B71" s="61"/>
      <c r="C71" s="46"/>
      <c r="D71" s="46"/>
      <c r="E71" s="62"/>
    </row>
    <row r="72" spans="2:5" ht="12.75">
      <c r="B72" s="61"/>
      <c r="C72" s="46"/>
      <c r="D72" s="46"/>
      <c r="E72" s="62"/>
    </row>
    <row r="73" spans="2:5" ht="12.75">
      <c r="B73" s="61"/>
      <c r="C73" s="46"/>
      <c r="D73" s="46"/>
      <c r="E73" s="62"/>
    </row>
    <row r="74" spans="2:5" ht="12.75">
      <c r="B74" s="63"/>
      <c r="C74" s="47"/>
      <c r="D74" s="47"/>
      <c r="E74" s="64"/>
    </row>
    <row r="78" spans="1:36" ht="15.75">
      <c r="A78" s="60"/>
      <c r="B78" s="60"/>
      <c r="C78" s="74" t="s">
        <v>27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60"/>
      <c r="O78" s="60"/>
      <c r="P78" s="60" t="s">
        <v>36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1"/>
      <c r="AJ78" s="1"/>
    </row>
    <row r="80" ht="13.5" thickBot="1"/>
    <row r="81" spans="1:36" ht="13.5" thickTop="1">
      <c r="A81" s="9"/>
      <c r="B81" s="27" t="s">
        <v>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3" t="s">
        <v>1</v>
      </c>
      <c r="AC81" s="81" t="s">
        <v>2</v>
      </c>
      <c r="AD81" s="82"/>
      <c r="AE81" s="82"/>
      <c r="AF81" s="83"/>
      <c r="AG81" s="79" t="s">
        <v>14</v>
      </c>
      <c r="AH81" s="80"/>
      <c r="AI81" s="19"/>
      <c r="AJ81" s="3"/>
    </row>
    <row r="82" spans="1:35" ht="26.25">
      <c r="A82" s="10"/>
      <c r="B82" s="15" t="s">
        <v>17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24">
        <f>SUM(C82:AA82)</f>
        <v>0</v>
      </c>
      <c r="AC82" s="29" t="s">
        <v>3</v>
      </c>
      <c r="AD82" s="29" t="s">
        <v>4</v>
      </c>
      <c r="AE82" s="29" t="s">
        <v>5</v>
      </c>
      <c r="AF82" s="29" t="s">
        <v>6</v>
      </c>
      <c r="AG82" s="8" t="s">
        <v>15</v>
      </c>
      <c r="AH82" s="18" t="s">
        <v>16</v>
      </c>
      <c r="AI82" s="20"/>
    </row>
    <row r="83" spans="1:35" ht="12.75">
      <c r="A83" s="16" t="s">
        <v>7</v>
      </c>
      <c r="B83" s="17" t="s">
        <v>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5"/>
      <c r="AC83" s="31"/>
      <c r="AD83" s="31"/>
      <c r="AE83" s="31"/>
      <c r="AF83" s="32"/>
      <c r="AG83" s="13"/>
      <c r="AH83" s="12"/>
      <c r="AI83" s="20"/>
    </row>
    <row r="84" spans="1:35" ht="13.5">
      <c r="A84" s="11">
        <v>1</v>
      </c>
      <c r="B84" s="7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26">
        <f aca="true" t="shared" si="12" ref="AB84:AB108">IF(AI84&lt;&gt;0,SUM(C84:AA84),"")</f>
      </c>
      <c r="AC84" s="30">
        <f aca="true" t="shared" si="13" ref="AC84:AC108">SUM(COUNTIF(C84,C$82),COUNTIF(D84,D$82),COUNTIF(E84,E$82),COUNTIF(F84,F$82),COUNTIF(G84,G$82),COUNTIF(H84,H$82),COUNTIF(I84,I$82),COUNTIF(J84,J$82),COUNTIF(K84,K$82),COUNTIF(L84,L$82),COUNTIF(M84,M$82),COUNTIF(N84,N$82),COUNTIF(O84,O$82),COUNTIF(P84,P$82),COUNTIF(Q84,Q$82),COUNTIF(R84,R$82),COUNTIF(S84,S$82),COUNTIF(T84,T$82),COUNTIF(U84,U$82),COUNTIF(V84,V$82),COUNTIF(W84,W$82),COUNTIF(X84,X$82),COUNTIF(Y84,Y$82),COUNTIF(Z84,Z$82),COUNTIF(AA84,AA$82))</f>
        <v>0</v>
      </c>
      <c r="AD84" s="30">
        <f aca="true" t="shared" si="14" ref="AD84:AD108">COUNTA(C84:AA84)-AC84-AE84-AF84</f>
        <v>0</v>
      </c>
      <c r="AE84" s="30">
        <f aca="true" t="shared" si="15" ref="AE84:AE108">COUNTIF(C84:AA84,"0")</f>
        <v>0</v>
      </c>
      <c r="AF84" s="30">
        <f aca="true" t="shared" si="16" ref="AF84:AF108">COUNTIF(C84:AA84,"X")</f>
        <v>0</v>
      </c>
      <c r="AG84" s="21">
        <f aca="true" t="shared" si="17" ref="AG84:AG108">IF(AB84&lt;&gt;"",ROUND((AB84*100)/AB$82,0),"")</f>
      </c>
      <c r="AH84" s="14">
        <f aca="true" t="shared" si="18" ref="AH84:AH108">IF(AG84&lt;&gt;"",IF(AG84&gt;89,"Excelente",IF(AG84&gt;74,"Sat. Bem",IF(AG84&gt;55,"Satisfaz",IF(AG84&gt;49,"Sat. Pouco",IF(AG84&gt;20,"Não Sat.",IF(AG84&gt;=0,"M. Fraco","")))))),"")</f>
      </c>
      <c r="AI84" s="20">
        <f aca="true" t="shared" si="19" ref="AI84:AI108">COUNTA(C84:AA84)</f>
        <v>0</v>
      </c>
    </row>
    <row r="85" spans="1:35" ht="13.5">
      <c r="A85" s="11">
        <v>2</v>
      </c>
      <c r="B85" s="7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t="shared" si="12"/>
      </c>
      <c r="AC85" s="30">
        <f t="shared" si="13"/>
        <v>0</v>
      </c>
      <c r="AD85" s="30">
        <f t="shared" si="14"/>
        <v>0</v>
      </c>
      <c r="AE85" s="30">
        <f t="shared" si="15"/>
        <v>0</v>
      </c>
      <c r="AF85" s="30">
        <f t="shared" si="16"/>
        <v>0</v>
      </c>
      <c r="AG85" s="21">
        <f t="shared" si="17"/>
      </c>
      <c r="AH85" s="14">
        <f t="shared" si="18"/>
      </c>
      <c r="AI85" s="20">
        <f t="shared" si="19"/>
        <v>0</v>
      </c>
    </row>
    <row r="86" spans="1:35" ht="13.5">
      <c r="A86" s="11">
        <v>3</v>
      </c>
      <c r="B86" s="7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t="shared" si="17"/>
      </c>
      <c r="AH86" s="14">
        <f t="shared" si="18"/>
      </c>
      <c r="AI86" s="20">
        <f t="shared" si="19"/>
        <v>0</v>
      </c>
    </row>
    <row r="87" spans="1:35" ht="13.5">
      <c r="A87" s="11">
        <v>4</v>
      </c>
      <c r="B87" s="7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7"/>
      </c>
      <c r="AH87" s="14">
        <f t="shared" si="18"/>
      </c>
      <c r="AI87" s="20">
        <f t="shared" si="19"/>
        <v>0</v>
      </c>
    </row>
    <row r="88" spans="1:35" ht="13.5">
      <c r="A88" s="11">
        <v>5</v>
      </c>
      <c r="B88" s="7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7"/>
      </c>
      <c r="AH88" s="14">
        <f t="shared" si="18"/>
      </c>
      <c r="AI88" s="20">
        <f t="shared" si="19"/>
        <v>0</v>
      </c>
    </row>
    <row r="89" spans="1:35" ht="13.5">
      <c r="A89" s="11">
        <v>6</v>
      </c>
      <c r="B89" s="7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7"/>
      </c>
      <c r="AH89" s="14">
        <f t="shared" si="18"/>
      </c>
      <c r="AI89" s="20">
        <f t="shared" si="19"/>
        <v>0</v>
      </c>
    </row>
    <row r="90" spans="1:35" ht="13.5">
      <c r="A90" s="11">
        <v>7</v>
      </c>
      <c r="B90" s="7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7"/>
      </c>
      <c r="AH90" s="14">
        <f t="shared" si="18"/>
      </c>
      <c r="AI90" s="20">
        <f t="shared" si="19"/>
        <v>0</v>
      </c>
    </row>
    <row r="91" spans="1:35" ht="13.5">
      <c r="A91" s="11">
        <v>8</v>
      </c>
      <c r="B91" s="7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7"/>
      </c>
      <c r="AH91" s="14">
        <f t="shared" si="18"/>
      </c>
      <c r="AI91" s="20">
        <f t="shared" si="19"/>
        <v>0</v>
      </c>
    </row>
    <row r="92" spans="1:35" ht="13.5">
      <c r="A92" s="11">
        <v>9</v>
      </c>
      <c r="B92" s="7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7"/>
      </c>
      <c r="AH92" s="14">
        <f t="shared" si="18"/>
      </c>
      <c r="AI92" s="20">
        <f t="shared" si="19"/>
        <v>0</v>
      </c>
    </row>
    <row r="93" spans="1:35" ht="13.5">
      <c r="A93" s="11">
        <v>10</v>
      </c>
      <c r="B93" s="7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7"/>
      </c>
      <c r="AH93" s="14">
        <f t="shared" si="18"/>
      </c>
      <c r="AI93" s="20">
        <f t="shared" si="19"/>
        <v>0</v>
      </c>
    </row>
    <row r="94" spans="1:35" ht="13.5">
      <c r="A94" s="11">
        <v>11</v>
      </c>
      <c r="B94" s="7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7"/>
      </c>
      <c r="AH94" s="14">
        <f t="shared" si="18"/>
      </c>
      <c r="AI94" s="20">
        <f t="shared" si="19"/>
        <v>0</v>
      </c>
    </row>
    <row r="95" spans="1:35" ht="13.5">
      <c r="A95" s="11">
        <v>12</v>
      </c>
      <c r="B95" s="7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7"/>
      </c>
      <c r="AH95" s="14">
        <f t="shared" si="18"/>
      </c>
      <c r="AI95" s="20">
        <f t="shared" si="19"/>
        <v>0</v>
      </c>
    </row>
    <row r="96" spans="1:35" ht="13.5">
      <c r="A96" s="11">
        <v>13</v>
      </c>
      <c r="B96" s="7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7"/>
      </c>
      <c r="AH96" s="14">
        <f t="shared" si="18"/>
      </c>
      <c r="AI96" s="20">
        <f t="shared" si="19"/>
        <v>0</v>
      </c>
    </row>
    <row r="97" spans="1:35" ht="13.5">
      <c r="A97" s="11">
        <v>14</v>
      </c>
      <c r="B97" s="7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7"/>
      </c>
      <c r="AH97" s="14">
        <f t="shared" si="18"/>
      </c>
      <c r="AI97" s="20">
        <f t="shared" si="19"/>
        <v>0</v>
      </c>
    </row>
    <row r="98" spans="1:35" ht="13.5">
      <c r="A98" s="11">
        <v>15</v>
      </c>
      <c r="B98" s="7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7"/>
      </c>
      <c r="AH98" s="14">
        <f t="shared" si="18"/>
      </c>
      <c r="AI98" s="20">
        <f t="shared" si="19"/>
        <v>0</v>
      </c>
    </row>
    <row r="99" spans="1:35" ht="13.5">
      <c r="A99" s="11">
        <v>16</v>
      </c>
      <c r="B99" s="7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7"/>
      </c>
      <c r="AH99" s="14">
        <f t="shared" si="18"/>
      </c>
      <c r="AI99" s="20">
        <f t="shared" si="19"/>
        <v>0</v>
      </c>
    </row>
    <row r="100" spans="1:35" ht="13.5">
      <c r="A100" s="11">
        <v>17</v>
      </c>
      <c r="B100" s="7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7"/>
      </c>
      <c r="AH100" s="14">
        <f t="shared" si="18"/>
      </c>
      <c r="AI100" s="20">
        <f t="shared" si="19"/>
        <v>0</v>
      </c>
    </row>
    <row r="101" spans="1:35" ht="13.5">
      <c r="A101" s="11">
        <v>18</v>
      </c>
      <c r="B101" s="72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6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7"/>
      </c>
      <c r="AH101" s="14">
        <f t="shared" si="18"/>
      </c>
      <c r="AI101" s="20">
        <f t="shared" si="19"/>
        <v>0</v>
      </c>
    </row>
    <row r="102" spans="1:35" ht="13.5">
      <c r="A102" s="11">
        <v>19</v>
      </c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7"/>
      </c>
      <c r="AH102" s="14">
        <f t="shared" si="18"/>
      </c>
      <c r="AI102" s="20">
        <f t="shared" si="19"/>
        <v>0</v>
      </c>
    </row>
    <row r="103" spans="1:35" ht="13.5">
      <c r="A103" s="11">
        <v>20</v>
      </c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7"/>
      </c>
      <c r="AH103" s="14">
        <f t="shared" si="18"/>
      </c>
      <c r="AI103" s="20">
        <f t="shared" si="19"/>
        <v>0</v>
      </c>
    </row>
    <row r="104" spans="1:35" ht="13.5">
      <c r="A104" s="11">
        <v>21</v>
      </c>
      <c r="B104" s="7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7"/>
      </c>
      <c r="AH104" s="14">
        <f t="shared" si="18"/>
      </c>
      <c r="AI104" s="20">
        <f t="shared" si="19"/>
        <v>0</v>
      </c>
    </row>
    <row r="105" spans="1:35" ht="13.5">
      <c r="A105" s="11">
        <v>22</v>
      </c>
      <c r="B105" s="7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7"/>
      </c>
      <c r="AH105" s="14">
        <f t="shared" si="18"/>
      </c>
      <c r="AI105" s="20">
        <f t="shared" si="19"/>
        <v>0</v>
      </c>
    </row>
    <row r="106" spans="1:35" ht="13.5">
      <c r="A106" s="11">
        <v>23</v>
      </c>
      <c r="B106" s="7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7"/>
      </c>
      <c r="AH106" s="14">
        <f t="shared" si="18"/>
      </c>
      <c r="AI106" s="20">
        <f t="shared" si="19"/>
        <v>0</v>
      </c>
    </row>
    <row r="107" spans="1:35" ht="13.5">
      <c r="A107" s="11">
        <v>24</v>
      </c>
      <c r="B107" s="7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7"/>
      </c>
      <c r="AH107" s="14">
        <f t="shared" si="18"/>
      </c>
      <c r="AI107" s="20">
        <f t="shared" si="19"/>
        <v>0</v>
      </c>
    </row>
    <row r="108" spans="1:35" ht="13.5">
      <c r="A108" s="11">
        <v>25</v>
      </c>
      <c r="B108" s="7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7"/>
      </c>
      <c r="AH108" s="14">
        <f t="shared" si="18"/>
      </c>
      <c r="AI108" s="20">
        <f t="shared" si="19"/>
        <v>0</v>
      </c>
    </row>
    <row r="109" spans="1:35" ht="13.5">
      <c r="A109" s="84" t="s">
        <v>9</v>
      </c>
      <c r="B109" s="33" t="s">
        <v>10</v>
      </c>
      <c r="C109" s="34">
        <f aca="true" t="shared" si="20" ref="C109:AA109">COUNTIF(C84:C108,C82)</f>
        <v>0</v>
      </c>
      <c r="D109" s="34">
        <f t="shared" si="20"/>
        <v>0</v>
      </c>
      <c r="E109" s="34">
        <f t="shared" si="20"/>
        <v>0</v>
      </c>
      <c r="F109" s="34">
        <f t="shared" si="20"/>
        <v>0</v>
      </c>
      <c r="G109" s="34">
        <f t="shared" si="20"/>
        <v>0</v>
      </c>
      <c r="H109" s="34">
        <f t="shared" si="20"/>
        <v>0</v>
      </c>
      <c r="I109" s="34">
        <f t="shared" si="20"/>
        <v>0</v>
      </c>
      <c r="J109" s="34">
        <f t="shared" si="20"/>
        <v>0</v>
      </c>
      <c r="K109" s="34">
        <f t="shared" si="20"/>
        <v>0</v>
      </c>
      <c r="L109" s="34">
        <f t="shared" si="20"/>
        <v>0</v>
      </c>
      <c r="M109" s="34">
        <f t="shared" si="20"/>
        <v>0</v>
      </c>
      <c r="N109" s="34">
        <f t="shared" si="20"/>
        <v>0</v>
      </c>
      <c r="O109" s="34">
        <f t="shared" si="20"/>
        <v>0</v>
      </c>
      <c r="P109" s="34">
        <f t="shared" si="20"/>
        <v>0</v>
      </c>
      <c r="Q109" s="34">
        <f t="shared" si="20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34">
        <f t="shared" si="20"/>
        <v>0</v>
      </c>
      <c r="V109" s="34">
        <f t="shared" si="20"/>
        <v>0</v>
      </c>
      <c r="W109" s="34">
        <f t="shared" si="20"/>
        <v>0</v>
      </c>
      <c r="X109" s="34">
        <f t="shared" si="20"/>
        <v>0</v>
      </c>
      <c r="Y109" s="34">
        <f t="shared" si="20"/>
        <v>0</v>
      </c>
      <c r="Z109" s="34">
        <f t="shared" si="20"/>
        <v>0</v>
      </c>
      <c r="AA109" s="34">
        <f t="shared" si="20"/>
        <v>0</v>
      </c>
      <c r="AB109" s="35"/>
      <c r="AC109" s="35"/>
      <c r="AD109" s="35"/>
      <c r="AE109" s="35"/>
      <c r="AF109" s="35"/>
      <c r="AG109" s="36"/>
      <c r="AH109" s="37"/>
      <c r="AI109" s="20"/>
    </row>
    <row r="110" spans="1:35" ht="13.5">
      <c r="A110" s="84"/>
      <c r="B110" s="38" t="s">
        <v>11</v>
      </c>
      <c r="C110" s="22">
        <f aca="true" t="shared" si="21" ref="C110:AA110">COUNTIF(C84:C108,"&gt;0")-COUNTIF(C84:C108,C82)</f>
        <v>0</v>
      </c>
      <c r="D110" s="22">
        <f t="shared" si="21"/>
        <v>0</v>
      </c>
      <c r="E110" s="22">
        <f t="shared" si="21"/>
        <v>0</v>
      </c>
      <c r="F110" s="22">
        <f t="shared" si="21"/>
        <v>0</v>
      </c>
      <c r="G110" s="22">
        <f t="shared" si="21"/>
        <v>0</v>
      </c>
      <c r="H110" s="22">
        <f t="shared" si="21"/>
        <v>0</v>
      </c>
      <c r="I110" s="22">
        <f t="shared" si="21"/>
        <v>0</v>
      </c>
      <c r="J110" s="22">
        <f t="shared" si="21"/>
        <v>0</v>
      </c>
      <c r="K110" s="22">
        <f t="shared" si="21"/>
        <v>0</v>
      </c>
      <c r="L110" s="22">
        <f t="shared" si="21"/>
        <v>0</v>
      </c>
      <c r="M110" s="22">
        <f t="shared" si="21"/>
        <v>0</v>
      </c>
      <c r="N110" s="22">
        <f t="shared" si="21"/>
        <v>0</v>
      </c>
      <c r="O110" s="22">
        <f t="shared" si="21"/>
        <v>0</v>
      </c>
      <c r="P110" s="22">
        <f t="shared" si="21"/>
        <v>0</v>
      </c>
      <c r="Q110" s="22">
        <f t="shared" si="21"/>
        <v>0</v>
      </c>
      <c r="R110" s="22">
        <f t="shared" si="21"/>
        <v>0</v>
      </c>
      <c r="S110" s="22">
        <f t="shared" si="21"/>
        <v>0</v>
      </c>
      <c r="T110" s="22">
        <f t="shared" si="21"/>
        <v>0</v>
      </c>
      <c r="U110" s="22">
        <f t="shared" si="21"/>
        <v>0</v>
      </c>
      <c r="V110" s="22">
        <f t="shared" si="21"/>
        <v>0</v>
      </c>
      <c r="W110" s="22">
        <f t="shared" si="21"/>
        <v>0</v>
      </c>
      <c r="X110" s="22">
        <f t="shared" si="21"/>
        <v>0</v>
      </c>
      <c r="Y110" s="22">
        <f t="shared" si="21"/>
        <v>0</v>
      </c>
      <c r="Z110" s="22">
        <f t="shared" si="21"/>
        <v>0</v>
      </c>
      <c r="AA110" s="22">
        <f t="shared" si="21"/>
        <v>0</v>
      </c>
      <c r="AB110" s="30"/>
      <c r="AC110" s="30"/>
      <c r="AD110" s="30"/>
      <c r="AE110" s="30"/>
      <c r="AF110" s="30"/>
      <c r="AG110" s="39"/>
      <c r="AH110" s="40"/>
      <c r="AI110" s="20"/>
    </row>
    <row r="111" spans="1:35" ht="13.5">
      <c r="A111" s="84"/>
      <c r="B111" s="38" t="s">
        <v>12</v>
      </c>
      <c r="C111" s="22">
        <f aca="true" t="shared" si="22" ref="C111:AA111">COUNTIF(C84:C108,"0")</f>
        <v>0</v>
      </c>
      <c r="D111" s="22">
        <f t="shared" si="22"/>
        <v>0</v>
      </c>
      <c r="E111" s="22">
        <f t="shared" si="22"/>
        <v>0</v>
      </c>
      <c r="F111" s="22">
        <f t="shared" si="22"/>
        <v>0</v>
      </c>
      <c r="G111" s="22">
        <f t="shared" si="22"/>
        <v>0</v>
      </c>
      <c r="H111" s="22">
        <f t="shared" si="22"/>
        <v>0</v>
      </c>
      <c r="I111" s="22">
        <f t="shared" si="22"/>
        <v>0</v>
      </c>
      <c r="J111" s="22">
        <f t="shared" si="22"/>
        <v>0</v>
      </c>
      <c r="K111" s="22">
        <f t="shared" si="22"/>
        <v>0</v>
      </c>
      <c r="L111" s="22">
        <f t="shared" si="22"/>
        <v>0</v>
      </c>
      <c r="M111" s="22">
        <f t="shared" si="22"/>
        <v>0</v>
      </c>
      <c r="N111" s="22">
        <f t="shared" si="22"/>
        <v>0</v>
      </c>
      <c r="O111" s="22">
        <f t="shared" si="22"/>
        <v>0</v>
      </c>
      <c r="P111" s="22">
        <f t="shared" si="22"/>
        <v>0</v>
      </c>
      <c r="Q111" s="22">
        <f t="shared" si="22"/>
        <v>0</v>
      </c>
      <c r="R111" s="22">
        <f t="shared" si="22"/>
        <v>0</v>
      </c>
      <c r="S111" s="22">
        <f t="shared" si="22"/>
        <v>0</v>
      </c>
      <c r="T111" s="22">
        <f t="shared" si="22"/>
        <v>0</v>
      </c>
      <c r="U111" s="22">
        <f t="shared" si="22"/>
        <v>0</v>
      </c>
      <c r="V111" s="22">
        <f t="shared" si="22"/>
        <v>0</v>
      </c>
      <c r="W111" s="22">
        <f t="shared" si="22"/>
        <v>0</v>
      </c>
      <c r="X111" s="22">
        <f t="shared" si="22"/>
        <v>0</v>
      </c>
      <c r="Y111" s="22">
        <f t="shared" si="22"/>
        <v>0</v>
      </c>
      <c r="Z111" s="22">
        <f t="shared" si="22"/>
        <v>0</v>
      </c>
      <c r="AA111" s="22">
        <f t="shared" si="22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4.25" thickBot="1">
      <c r="A112" s="85"/>
      <c r="B112" s="41" t="s">
        <v>13</v>
      </c>
      <c r="C112" s="42">
        <f aca="true" t="shared" si="23" ref="C112:AA112">COUNTIF(C84:C108,"x")</f>
        <v>0</v>
      </c>
      <c r="D112" s="42">
        <f t="shared" si="23"/>
        <v>0</v>
      </c>
      <c r="E112" s="42">
        <f t="shared" si="23"/>
        <v>0</v>
      </c>
      <c r="F112" s="42">
        <f t="shared" si="23"/>
        <v>0</v>
      </c>
      <c r="G112" s="42">
        <f t="shared" si="23"/>
        <v>0</v>
      </c>
      <c r="H112" s="42">
        <f t="shared" si="23"/>
        <v>0</v>
      </c>
      <c r="I112" s="42">
        <f t="shared" si="23"/>
        <v>0</v>
      </c>
      <c r="J112" s="42">
        <f t="shared" si="23"/>
        <v>0</v>
      </c>
      <c r="K112" s="42">
        <f t="shared" si="23"/>
        <v>0</v>
      </c>
      <c r="L112" s="42">
        <f t="shared" si="23"/>
        <v>0</v>
      </c>
      <c r="M112" s="42">
        <f t="shared" si="23"/>
        <v>0</v>
      </c>
      <c r="N112" s="42">
        <f t="shared" si="23"/>
        <v>0</v>
      </c>
      <c r="O112" s="42">
        <f t="shared" si="23"/>
        <v>0</v>
      </c>
      <c r="P112" s="42">
        <f t="shared" si="23"/>
        <v>0</v>
      </c>
      <c r="Q112" s="42">
        <f t="shared" si="23"/>
        <v>0</v>
      </c>
      <c r="R112" s="42">
        <f t="shared" si="23"/>
        <v>0</v>
      </c>
      <c r="S112" s="42">
        <f t="shared" si="23"/>
        <v>0</v>
      </c>
      <c r="T112" s="42">
        <f t="shared" si="23"/>
        <v>0</v>
      </c>
      <c r="U112" s="42">
        <f t="shared" si="23"/>
        <v>0</v>
      </c>
      <c r="V112" s="42">
        <f t="shared" si="23"/>
        <v>0</v>
      </c>
      <c r="W112" s="42">
        <f t="shared" si="23"/>
        <v>0</v>
      </c>
      <c r="X112" s="42">
        <f t="shared" si="23"/>
        <v>0</v>
      </c>
      <c r="Y112" s="42">
        <f t="shared" si="23"/>
        <v>0</v>
      </c>
      <c r="Z112" s="42">
        <f t="shared" si="23"/>
        <v>0</v>
      </c>
      <c r="AA112" s="42">
        <f t="shared" si="23"/>
        <v>0</v>
      </c>
      <c r="AB112" s="43"/>
      <c r="AC112" s="43"/>
      <c r="AD112" s="43"/>
      <c r="AE112" s="43"/>
      <c r="AF112" s="43"/>
      <c r="AG112" s="44"/>
      <c r="AH112" s="45"/>
      <c r="AI112" s="20"/>
    </row>
    <row r="113" ht="13.5" thickTop="1"/>
    <row r="115" spans="1:36" ht="18">
      <c r="A115" s="86" t="str">
        <f>P78</f>
        <v>Teste de Matemática                5 º Ano             Turma C             Data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71"/>
      <c r="AJ115" s="71"/>
    </row>
    <row r="117" spans="1:34" ht="18">
      <c r="A117" s="77" t="s">
        <v>18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20" spans="2:5" ht="12.75">
      <c r="B120" s="57"/>
      <c r="C120" s="58"/>
      <c r="D120" s="58"/>
      <c r="E120" s="59"/>
    </row>
    <row r="121" spans="2:5" ht="12.75">
      <c r="B121" s="75" t="s">
        <v>20</v>
      </c>
      <c r="C121" s="76"/>
      <c r="D121" s="52"/>
      <c r="E121" s="54">
        <f>COUNTA(B84:B108)</f>
        <v>0</v>
      </c>
    </row>
    <row r="122" spans="2:5" ht="12.75">
      <c r="B122" s="55"/>
      <c r="C122" s="51"/>
      <c r="D122" s="51"/>
      <c r="E122" s="56"/>
    </row>
    <row r="123" spans="2:5" ht="12.75">
      <c r="B123" s="53" t="s">
        <v>19</v>
      </c>
      <c r="C123" s="52"/>
      <c r="D123" s="52"/>
      <c r="E123" s="54">
        <f>25-COUNTIF(AB84:AB108,"")</f>
        <v>0</v>
      </c>
    </row>
    <row r="124" spans="2:5" ht="12.75">
      <c r="B124" s="55"/>
      <c r="C124" s="51"/>
      <c r="D124" s="51"/>
      <c r="E124" s="56"/>
    </row>
    <row r="125" spans="2:5" ht="12.75">
      <c r="B125" s="53" t="s">
        <v>21</v>
      </c>
      <c r="C125" s="52" t="s">
        <v>15</v>
      </c>
      <c r="D125" s="52"/>
      <c r="E125" s="54" t="e">
        <f>AVERAGE(AG84:AG108)</f>
        <v>#DIV/0!</v>
      </c>
    </row>
    <row r="126" spans="2:5" ht="12.75">
      <c r="B126" s="55"/>
      <c r="C126" s="51"/>
      <c r="D126" s="51"/>
      <c r="E126" s="56"/>
    </row>
    <row r="127" spans="2:5" ht="12.75">
      <c r="B127" s="53" t="s">
        <v>22</v>
      </c>
      <c r="C127" s="52" t="s">
        <v>15</v>
      </c>
      <c r="D127" s="52"/>
      <c r="E127" s="54" t="e">
        <f>MODE(AG84:AG108)</f>
        <v>#N/A</v>
      </c>
    </row>
    <row r="128" spans="2:5" ht="12.75">
      <c r="B128" s="55"/>
      <c r="C128" s="51"/>
      <c r="D128" s="51"/>
      <c r="E128" s="56"/>
    </row>
    <row r="129" spans="2:5" ht="12.75">
      <c r="B129" s="53" t="s">
        <v>23</v>
      </c>
      <c r="C129" s="52" t="s">
        <v>15</v>
      </c>
      <c r="D129" s="52"/>
      <c r="E129" s="54">
        <f>MAX(AG84:AG108)</f>
        <v>0</v>
      </c>
    </row>
    <row r="130" spans="2:5" ht="12.75">
      <c r="B130" s="55"/>
      <c r="C130" s="51"/>
      <c r="D130" s="51"/>
      <c r="E130" s="56"/>
    </row>
    <row r="131" spans="2:5" ht="12.75">
      <c r="B131" s="53" t="s">
        <v>24</v>
      </c>
      <c r="C131" s="52" t="s">
        <v>15</v>
      </c>
      <c r="D131" s="52"/>
      <c r="E131" s="54">
        <f>MIN(AG84:AG108)</f>
        <v>0</v>
      </c>
    </row>
    <row r="132" spans="2:5" ht="12.75">
      <c r="B132" s="55"/>
      <c r="C132" s="51"/>
      <c r="D132" s="51"/>
      <c r="E132" s="56"/>
    </row>
    <row r="133" spans="2:5" ht="12.75">
      <c r="B133" s="53" t="s">
        <v>25</v>
      </c>
      <c r="C133" s="52"/>
      <c r="D133" s="52"/>
      <c r="E133" s="54">
        <f>COUNTIF(AG84:AG108,"&gt;=50")</f>
        <v>0</v>
      </c>
    </row>
    <row r="134" spans="2:5" ht="12.75">
      <c r="B134" s="55"/>
      <c r="C134" s="51"/>
      <c r="D134" s="51"/>
      <c r="E134" s="56"/>
    </row>
    <row r="135" spans="2:5" ht="12.75">
      <c r="B135" s="53" t="s">
        <v>26</v>
      </c>
      <c r="C135" s="52"/>
      <c r="D135" s="52"/>
      <c r="E135" s="54">
        <f>COUNTIF(AG84:AG108,"&lt;50")</f>
        <v>0</v>
      </c>
    </row>
    <row r="136" spans="2:5" ht="12.75">
      <c r="B136" s="55"/>
      <c r="C136" s="51"/>
      <c r="D136" s="51"/>
      <c r="E136" s="56"/>
    </row>
    <row r="137" spans="2:5" ht="12.75">
      <c r="B137" s="53" t="s">
        <v>33</v>
      </c>
      <c r="C137" s="69">
        <f>COUNTIF(AH84:AH108,"Excelente")</f>
        <v>0</v>
      </c>
      <c r="D137" s="67" t="e">
        <f>ROUND((C137/E123*100),1)</f>
        <v>#DIV/0!</v>
      </c>
      <c r="E137" s="65" t="s">
        <v>15</v>
      </c>
    </row>
    <row r="138" spans="2:5" ht="12.75">
      <c r="B138" s="55"/>
      <c r="C138" s="70"/>
      <c r="D138" s="68"/>
      <c r="E138" s="66"/>
    </row>
    <row r="139" spans="2:5" ht="12.75">
      <c r="B139" s="53" t="s">
        <v>32</v>
      </c>
      <c r="C139" s="69">
        <f>COUNTIF(AH84:AH108,"Sat. Bem")</f>
        <v>0</v>
      </c>
      <c r="D139" s="67" t="e">
        <f>ROUND((C139/E123*100),1)</f>
        <v>#DIV/0!</v>
      </c>
      <c r="E139" s="65" t="s">
        <v>15</v>
      </c>
    </row>
    <row r="140" spans="2:5" ht="12.75">
      <c r="B140" s="55"/>
      <c r="C140" s="70"/>
      <c r="D140" s="68"/>
      <c r="E140" s="66"/>
    </row>
    <row r="141" spans="2:5" ht="12.75">
      <c r="B141" s="53" t="s">
        <v>31</v>
      </c>
      <c r="C141" s="69">
        <f>COUNTIF(AH84:AH108,"Satisfaz")</f>
        <v>0</v>
      </c>
      <c r="D141" s="67" t="e">
        <f>ROUND((C141/E123*100),1)</f>
        <v>#DIV/0!</v>
      </c>
      <c r="E141" s="65" t="s">
        <v>15</v>
      </c>
    </row>
    <row r="142" spans="2:5" ht="12.75">
      <c r="B142" s="55"/>
      <c r="C142" s="70"/>
      <c r="D142" s="68"/>
      <c r="E142" s="66"/>
    </row>
    <row r="143" spans="2:5" ht="12.75">
      <c r="B143" s="53" t="s">
        <v>30</v>
      </c>
      <c r="C143" s="69">
        <f>COUNTIF(AH84:AH108,"Sat. Pouco")</f>
        <v>0</v>
      </c>
      <c r="D143" s="67" t="e">
        <f>ROUND((C143/E123*100),1)</f>
        <v>#DIV/0!</v>
      </c>
      <c r="E143" s="65" t="s">
        <v>15</v>
      </c>
    </row>
    <row r="144" spans="2:5" ht="12.75">
      <c r="B144" s="55"/>
      <c r="C144" s="70"/>
      <c r="D144" s="68"/>
      <c r="E144" s="66"/>
    </row>
    <row r="145" spans="2:5" ht="12.75">
      <c r="B145" s="53" t="s">
        <v>29</v>
      </c>
      <c r="C145" s="69">
        <f>COUNTIF(AH84:AH108,"Não Sat.")</f>
        <v>0</v>
      </c>
      <c r="D145" s="67" t="e">
        <f>ROUND((C145/E123*100),1)</f>
        <v>#DIV/0!</v>
      </c>
      <c r="E145" s="65" t="s">
        <v>15</v>
      </c>
    </row>
    <row r="146" spans="2:5" ht="12.75">
      <c r="B146" s="55"/>
      <c r="C146" s="70"/>
      <c r="D146" s="68"/>
      <c r="E146" s="66"/>
    </row>
    <row r="147" spans="2:5" ht="12.75">
      <c r="B147" s="53" t="s">
        <v>28</v>
      </c>
      <c r="C147" s="69">
        <f>COUNTIF(AH84:AH108,"M. Fraco")</f>
        <v>0</v>
      </c>
      <c r="D147" s="67" t="e">
        <f>ROUND((C147/E123*100),1)</f>
        <v>#DIV/0!</v>
      </c>
      <c r="E147" s="65" t="s">
        <v>15</v>
      </c>
    </row>
    <row r="148" spans="2:5" ht="12.75">
      <c r="B148" s="61"/>
      <c r="C148" s="46"/>
      <c r="D148" s="46"/>
      <c r="E148" s="62"/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3"/>
      <c r="C151" s="47"/>
      <c r="D151" s="47"/>
      <c r="E151" s="64"/>
    </row>
    <row r="155" spans="1:36" ht="15.75">
      <c r="A155" s="60"/>
      <c r="B155" s="60"/>
      <c r="C155" s="74" t="s">
        <v>27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60"/>
      <c r="O155" s="60"/>
      <c r="P155" s="60" t="s">
        <v>36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1"/>
      <c r="AJ155" s="1"/>
    </row>
    <row r="157" ht="13.5" thickBot="1"/>
    <row r="158" spans="1:36" ht="13.5" thickTop="1">
      <c r="A158" s="9"/>
      <c r="B158" s="27" t="s">
        <v>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3" t="s">
        <v>1</v>
      </c>
      <c r="AC158" s="81" t="s">
        <v>2</v>
      </c>
      <c r="AD158" s="82"/>
      <c r="AE158" s="82"/>
      <c r="AF158" s="83"/>
      <c r="AG158" s="79" t="s">
        <v>14</v>
      </c>
      <c r="AH158" s="80"/>
      <c r="AI158" s="19"/>
      <c r="AJ158" s="3"/>
    </row>
    <row r="159" spans="1:35" ht="26.25">
      <c r="A159" s="10"/>
      <c r="B159" s="15" t="s">
        <v>17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24">
        <f>SUM(C159:AA159)</f>
        <v>0</v>
      </c>
      <c r="AC159" s="29" t="s">
        <v>3</v>
      </c>
      <c r="AD159" s="29" t="s">
        <v>4</v>
      </c>
      <c r="AE159" s="29" t="s">
        <v>5</v>
      </c>
      <c r="AF159" s="29" t="s">
        <v>6</v>
      </c>
      <c r="AG159" s="8" t="s">
        <v>15</v>
      </c>
      <c r="AH159" s="18" t="s">
        <v>16</v>
      </c>
      <c r="AI159" s="20"/>
    </row>
    <row r="160" spans="1:35" ht="12.75">
      <c r="A160" s="16" t="s">
        <v>7</v>
      </c>
      <c r="B160" s="17" t="s">
        <v>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5"/>
      <c r="AC160" s="31"/>
      <c r="AD160" s="31"/>
      <c r="AE160" s="31"/>
      <c r="AF160" s="32"/>
      <c r="AG160" s="13"/>
      <c r="AH160" s="12"/>
      <c r="AI160" s="20"/>
    </row>
    <row r="161" spans="1:35" ht="13.5">
      <c r="A161" s="11">
        <v>1</v>
      </c>
      <c r="B161" s="7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6">
        <f aca="true" t="shared" si="24" ref="AB161:AB185">IF(AI161&lt;&gt;0,SUM(C161:AA161),"")</f>
      </c>
      <c r="AC161" s="30">
        <f aca="true" t="shared" si="25" ref="AC161:AC185">SUM(COUNTIF(C161,C$159),COUNTIF(D161,D$159),COUNTIF(E161,E$159),COUNTIF(F161,F$159),COUNTIF(G161,G$159),COUNTIF(H161,H$159),COUNTIF(I161,I$159),COUNTIF(J161,J$159),COUNTIF(K161,K$159),COUNTIF(L161,L$159),COUNTIF(M161,M$159),COUNTIF(N161,N$159),COUNTIF(O161,O$159),COUNTIF(P161,P$159),COUNTIF(Q161,Q$159),COUNTIF(R161,R$159),COUNTIF(S161,S$159),COUNTIF(T161,T$159),COUNTIF(U161,U$159),COUNTIF(V161,V$159),COUNTIF(W161,W$159),COUNTIF(X161,X$159),COUNTIF(Y161,Y$159),COUNTIF(Z161,Z$159),COUNTIF(AA161,AA$159))</f>
        <v>0</v>
      </c>
      <c r="AD161" s="30">
        <f aca="true" t="shared" si="26" ref="AD161:AD185">COUNTA(C161:AA161)-AC161-AE161-AF161</f>
        <v>0</v>
      </c>
      <c r="AE161" s="30">
        <f aca="true" t="shared" si="27" ref="AE161:AE185">COUNTIF(C161:AA161,"0")</f>
        <v>0</v>
      </c>
      <c r="AF161" s="30">
        <f aca="true" t="shared" si="28" ref="AF161:AF185">COUNTIF(C161:AA161,"X")</f>
        <v>0</v>
      </c>
      <c r="AG161" s="21">
        <f aca="true" t="shared" si="29" ref="AG161:AG185">IF(AB161&lt;&gt;"",ROUND((AB161*100)/AB$159,0),"")</f>
      </c>
      <c r="AH161" s="14">
        <f aca="true" t="shared" si="30" ref="AH161:AH185">IF(AG161&lt;&gt;"",IF(AG161&gt;89,"Excelente",IF(AG161&gt;74,"Sat. Bem",IF(AG161&gt;55,"Satisfaz",IF(AG161&gt;49,"Sat. Pouco",IF(AG161&gt;20,"Não Sat.",IF(AG161&gt;=0,"M. Fraco","")))))),"")</f>
      </c>
      <c r="AI161" s="20">
        <f aca="true" t="shared" si="31" ref="AI161:AI185">COUNTA(C161:AA161)</f>
        <v>0</v>
      </c>
    </row>
    <row r="162" spans="1:35" ht="13.5">
      <c r="A162" s="11">
        <v>2</v>
      </c>
      <c r="B162" s="7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t="shared" si="24"/>
      </c>
      <c r="AC162" s="30">
        <f t="shared" si="25"/>
        <v>0</v>
      </c>
      <c r="AD162" s="30">
        <f t="shared" si="26"/>
        <v>0</v>
      </c>
      <c r="AE162" s="30">
        <f t="shared" si="27"/>
        <v>0</v>
      </c>
      <c r="AF162" s="30">
        <f t="shared" si="28"/>
        <v>0</v>
      </c>
      <c r="AG162" s="21">
        <f t="shared" si="29"/>
      </c>
      <c r="AH162" s="14">
        <f t="shared" si="30"/>
      </c>
      <c r="AI162" s="20">
        <f t="shared" si="31"/>
        <v>0</v>
      </c>
    </row>
    <row r="163" spans="1:35" ht="13.5">
      <c r="A163" s="11">
        <v>3</v>
      </c>
      <c r="B163" s="72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t="shared" si="29"/>
      </c>
      <c r="AH163" s="14">
        <f t="shared" si="30"/>
      </c>
      <c r="AI163" s="20">
        <f t="shared" si="31"/>
        <v>0</v>
      </c>
    </row>
    <row r="164" spans="1:35" ht="13.5">
      <c r="A164" s="11">
        <v>4</v>
      </c>
      <c r="B164" s="7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29"/>
      </c>
      <c r="AH164" s="14">
        <f t="shared" si="30"/>
      </c>
      <c r="AI164" s="20">
        <f t="shared" si="31"/>
        <v>0</v>
      </c>
    </row>
    <row r="165" spans="1:35" ht="13.5">
      <c r="A165" s="11">
        <v>5</v>
      </c>
      <c r="B165" s="7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29"/>
      </c>
      <c r="AH165" s="14">
        <f t="shared" si="30"/>
      </c>
      <c r="AI165" s="20">
        <f t="shared" si="31"/>
        <v>0</v>
      </c>
    </row>
    <row r="166" spans="1:35" ht="13.5">
      <c r="A166" s="11">
        <v>6</v>
      </c>
      <c r="B166" s="7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29"/>
      </c>
      <c r="AH166" s="14">
        <f t="shared" si="30"/>
      </c>
      <c r="AI166" s="20">
        <f t="shared" si="31"/>
        <v>0</v>
      </c>
    </row>
    <row r="167" spans="1:35" ht="13.5">
      <c r="A167" s="11">
        <v>7</v>
      </c>
      <c r="B167" s="7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29"/>
      </c>
      <c r="AH167" s="14">
        <f t="shared" si="30"/>
      </c>
      <c r="AI167" s="20">
        <f t="shared" si="31"/>
        <v>0</v>
      </c>
    </row>
    <row r="168" spans="1:35" ht="13.5">
      <c r="A168" s="11">
        <v>8</v>
      </c>
      <c r="B168" s="7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29"/>
      </c>
      <c r="AH168" s="14">
        <f t="shared" si="30"/>
      </c>
      <c r="AI168" s="20">
        <f t="shared" si="31"/>
        <v>0</v>
      </c>
    </row>
    <row r="169" spans="1:35" ht="13.5">
      <c r="A169" s="11">
        <v>9</v>
      </c>
      <c r="B169" s="7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29"/>
      </c>
      <c r="AH169" s="14">
        <f t="shared" si="30"/>
      </c>
      <c r="AI169" s="20">
        <f t="shared" si="31"/>
        <v>0</v>
      </c>
    </row>
    <row r="170" spans="1:35" ht="13.5">
      <c r="A170" s="11">
        <v>10</v>
      </c>
      <c r="B170" s="7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29"/>
      </c>
      <c r="AH170" s="14">
        <f t="shared" si="30"/>
      </c>
      <c r="AI170" s="20">
        <f t="shared" si="31"/>
        <v>0</v>
      </c>
    </row>
    <row r="171" spans="1:35" ht="13.5">
      <c r="A171" s="11">
        <v>11</v>
      </c>
      <c r="B171" s="7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29"/>
      </c>
      <c r="AH171" s="14">
        <f t="shared" si="30"/>
      </c>
      <c r="AI171" s="20">
        <f t="shared" si="31"/>
        <v>0</v>
      </c>
    </row>
    <row r="172" spans="1:35" ht="13.5">
      <c r="A172" s="11">
        <v>12</v>
      </c>
      <c r="B172" s="7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29"/>
      </c>
      <c r="AH172" s="14">
        <f t="shared" si="30"/>
      </c>
      <c r="AI172" s="20">
        <f t="shared" si="31"/>
        <v>0</v>
      </c>
    </row>
    <row r="173" spans="1:35" ht="13.5">
      <c r="A173" s="11">
        <v>13</v>
      </c>
      <c r="B173" s="7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29"/>
      </c>
      <c r="AH173" s="14">
        <f t="shared" si="30"/>
      </c>
      <c r="AI173" s="20">
        <f t="shared" si="31"/>
        <v>0</v>
      </c>
    </row>
    <row r="174" spans="1:35" ht="13.5">
      <c r="A174" s="11">
        <v>14</v>
      </c>
      <c r="B174" s="7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29"/>
      </c>
      <c r="AH174" s="14">
        <f t="shared" si="30"/>
      </c>
      <c r="AI174" s="20">
        <f t="shared" si="31"/>
        <v>0</v>
      </c>
    </row>
    <row r="175" spans="1:35" ht="13.5">
      <c r="A175" s="11">
        <v>15</v>
      </c>
      <c r="B175" s="7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29"/>
      </c>
      <c r="AH175" s="14">
        <f t="shared" si="30"/>
      </c>
      <c r="AI175" s="20">
        <f t="shared" si="31"/>
        <v>0</v>
      </c>
    </row>
    <row r="176" spans="1:35" ht="13.5">
      <c r="A176" s="11">
        <v>16</v>
      </c>
      <c r="B176" s="7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29"/>
      </c>
      <c r="AH176" s="14">
        <f t="shared" si="30"/>
      </c>
      <c r="AI176" s="20">
        <f t="shared" si="31"/>
        <v>0</v>
      </c>
    </row>
    <row r="177" spans="1:35" ht="13.5">
      <c r="A177" s="11">
        <v>17</v>
      </c>
      <c r="B177" s="7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29"/>
      </c>
      <c r="AH177" s="14">
        <f t="shared" si="30"/>
      </c>
      <c r="AI177" s="20">
        <f t="shared" si="31"/>
        <v>0</v>
      </c>
    </row>
    <row r="178" spans="1:35" ht="13.5">
      <c r="A178" s="11">
        <v>18</v>
      </c>
      <c r="B178" s="72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6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29"/>
      </c>
      <c r="AH178" s="14">
        <f t="shared" si="30"/>
      </c>
      <c r="AI178" s="20">
        <f t="shared" si="31"/>
        <v>0</v>
      </c>
    </row>
    <row r="179" spans="1:35" ht="13.5">
      <c r="A179" s="11">
        <v>19</v>
      </c>
      <c r="B179" s="7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7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29"/>
      </c>
      <c r="AH179" s="14">
        <f t="shared" si="30"/>
      </c>
      <c r="AI179" s="20">
        <f t="shared" si="31"/>
        <v>0</v>
      </c>
    </row>
    <row r="180" spans="1:35" ht="13.5">
      <c r="A180" s="11">
        <v>20</v>
      </c>
      <c r="B180" s="7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29"/>
      </c>
      <c r="AH180" s="14">
        <f t="shared" si="30"/>
      </c>
      <c r="AI180" s="20">
        <f t="shared" si="31"/>
        <v>0</v>
      </c>
    </row>
    <row r="181" spans="1:35" ht="13.5">
      <c r="A181" s="11">
        <v>21</v>
      </c>
      <c r="B181" s="7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29"/>
      </c>
      <c r="AH181" s="14">
        <f t="shared" si="30"/>
      </c>
      <c r="AI181" s="20">
        <f t="shared" si="31"/>
        <v>0</v>
      </c>
    </row>
    <row r="182" spans="1:35" ht="13.5">
      <c r="A182" s="11">
        <v>22</v>
      </c>
      <c r="B182" s="7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29"/>
      </c>
      <c r="AH182" s="14">
        <f t="shared" si="30"/>
      </c>
      <c r="AI182" s="20">
        <f t="shared" si="31"/>
        <v>0</v>
      </c>
    </row>
    <row r="183" spans="1:35" ht="13.5">
      <c r="A183" s="11">
        <v>23</v>
      </c>
      <c r="B183" s="7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29"/>
      </c>
      <c r="AH183" s="14">
        <f t="shared" si="30"/>
      </c>
      <c r="AI183" s="20">
        <f t="shared" si="31"/>
        <v>0</v>
      </c>
    </row>
    <row r="184" spans="1:35" ht="13.5">
      <c r="A184" s="11">
        <v>24</v>
      </c>
      <c r="B184" s="7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29"/>
      </c>
      <c r="AH184" s="14">
        <f t="shared" si="30"/>
      </c>
      <c r="AI184" s="20">
        <f t="shared" si="31"/>
        <v>0</v>
      </c>
    </row>
    <row r="185" spans="1:35" ht="13.5">
      <c r="A185" s="11">
        <v>25</v>
      </c>
      <c r="B185" s="7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29"/>
      </c>
      <c r="AH185" s="14">
        <f t="shared" si="30"/>
      </c>
      <c r="AI185" s="20">
        <f t="shared" si="31"/>
        <v>0</v>
      </c>
    </row>
    <row r="186" spans="1:35" ht="13.5">
      <c r="A186" s="84" t="s">
        <v>9</v>
      </c>
      <c r="B186" s="33" t="s">
        <v>10</v>
      </c>
      <c r="C186" s="34">
        <f aca="true" t="shared" si="32" ref="C186:AA186">COUNTIF(C161:C185,C159)</f>
        <v>0</v>
      </c>
      <c r="D186" s="34">
        <f t="shared" si="32"/>
        <v>0</v>
      </c>
      <c r="E186" s="34">
        <f t="shared" si="32"/>
        <v>0</v>
      </c>
      <c r="F186" s="34">
        <f t="shared" si="32"/>
        <v>0</v>
      </c>
      <c r="G186" s="34">
        <f t="shared" si="32"/>
        <v>0</v>
      </c>
      <c r="H186" s="34">
        <f t="shared" si="32"/>
        <v>0</v>
      </c>
      <c r="I186" s="34">
        <f t="shared" si="32"/>
        <v>0</v>
      </c>
      <c r="J186" s="34">
        <f t="shared" si="32"/>
        <v>0</v>
      </c>
      <c r="K186" s="34">
        <f t="shared" si="32"/>
        <v>0</v>
      </c>
      <c r="L186" s="34">
        <f t="shared" si="32"/>
        <v>0</v>
      </c>
      <c r="M186" s="34">
        <f t="shared" si="32"/>
        <v>0</v>
      </c>
      <c r="N186" s="34">
        <f t="shared" si="32"/>
        <v>0</v>
      </c>
      <c r="O186" s="34">
        <f t="shared" si="32"/>
        <v>0</v>
      </c>
      <c r="P186" s="34">
        <f t="shared" si="32"/>
        <v>0</v>
      </c>
      <c r="Q186" s="34">
        <f t="shared" si="32"/>
        <v>0</v>
      </c>
      <c r="R186" s="34">
        <f t="shared" si="32"/>
        <v>0</v>
      </c>
      <c r="S186" s="34">
        <f t="shared" si="32"/>
        <v>0</v>
      </c>
      <c r="T186" s="34">
        <f t="shared" si="32"/>
        <v>0</v>
      </c>
      <c r="U186" s="34">
        <f t="shared" si="32"/>
        <v>0</v>
      </c>
      <c r="V186" s="34">
        <f t="shared" si="32"/>
        <v>0</v>
      </c>
      <c r="W186" s="34">
        <f t="shared" si="32"/>
        <v>0</v>
      </c>
      <c r="X186" s="34">
        <f t="shared" si="32"/>
        <v>0</v>
      </c>
      <c r="Y186" s="34">
        <f t="shared" si="32"/>
        <v>0</v>
      </c>
      <c r="Z186" s="34">
        <f t="shared" si="32"/>
        <v>0</v>
      </c>
      <c r="AA186" s="34">
        <f t="shared" si="32"/>
        <v>0</v>
      </c>
      <c r="AB186" s="35"/>
      <c r="AC186" s="35"/>
      <c r="AD186" s="35"/>
      <c r="AE186" s="35"/>
      <c r="AF186" s="35"/>
      <c r="AG186" s="36"/>
      <c r="AH186" s="37"/>
      <c r="AI186" s="20"/>
    </row>
    <row r="187" spans="1:35" ht="13.5">
      <c r="A187" s="84"/>
      <c r="B187" s="38" t="s">
        <v>11</v>
      </c>
      <c r="C187" s="22">
        <f aca="true" t="shared" si="33" ref="C187:AA187">COUNTIF(C161:C185,"&gt;0")-COUNTIF(C161:C185,C159)</f>
        <v>0</v>
      </c>
      <c r="D187" s="22">
        <f t="shared" si="33"/>
        <v>0</v>
      </c>
      <c r="E187" s="22">
        <f t="shared" si="33"/>
        <v>0</v>
      </c>
      <c r="F187" s="22">
        <f t="shared" si="33"/>
        <v>0</v>
      </c>
      <c r="G187" s="22">
        <f t="shared" si="33"/>
        <v>0</v>
      </c>
      <c r="H187" s="22">
        <f t="shared" si="33"/>
        <v>0</v>
      </c>
      <c r="I187" s="22">
        <f t="shared" si="33"/>
        <v>0</v>
      </c>
      <c r="J187" s="22">
        <f t="shared" si="33"/>
        <v>0</v>
      </c>
      <c r="K187" s="22">
        <f t="shared" si="33"/>
        <v>0</v>
      </c>
      <c r="L187" s="22">
        <f t="shared" si="33"/>
        <v>0</v>
      </c>
      <c r="M187" s="22">
        <f t="shared" si="33"/>
        <v>0</v>
      </c>
      <c r="N187" s="22">
        <f t="shared" si="33"/>
        <v>0</v>
      </c>
      <c r="O187" s="22">
        <f t="shared" si="33"/>
        <v>0</v>
      </c>
      <c r="P187" s="22">
        <f t="shared" si="33"/>
        <v>0</v>
      </c>
      <c r="Q187" s="22">
        <f t="shared" si="33"/>
        <v>0</v>
      </c>
      <c r="R187" s="22">
        <f t="shared" si="33"/>
        <v>0</v>
      </c>
      <c r="S187" s="22">
        <f t="shared" si="33"/>
        <v>0</v>
      </c>
      <c r="T187" s="22">
        <f t="shared" si="33"/>
        <v>0</v>
      </c>
      <c r="U187" s="22">
        <f t="shared" si="33"/>
        <v>0</v>
      </c>
      <c r="V187" s="22">
        <f t="shared" si="33"/>
        <v>0</v>
      </c>
      <c r="W187" s="22">
        <f t="shared" si="33"/>
        <v>0</v>
      </c>
      <c r="X187" s="22">
        <f t="shared" si="33"/>
        <v>0</v>
      </c>
      <c r="Y187" s="22">
        <f t="shared" si="33"/>
        <v>0</v>
      </c>
      <c r="Z187" s="22">
        <f t="shared" si="33"/>
        <v>0</v>
      </c>
      <c r="AA187" s="22">
        <f t="shared" si="33"/>
        <v>0</v>
      </c>
      <c r="AB187" s="30"/>
      <c r="AC187" s="30"/>
      <c r="AD187" s="30"/>
      <c r="AE187" s="30"/>
      <c r="AF187" s="30"/>
      <c r="AG187" s="39"/>
      <c r="AH187" s="40"/>
      <c r="AI187" s="20"/>
    </row>
    <row r="188" spans="1:35" ht="13.5">
      <c r="A188" s="84"/>
      <c r="B188" s="38" t="s">
        <v>12</v>
      </c>
      <c r="C188" s="22">
        <f aca="true" t="shared" si="34" ref="C188:AA188">COUNTIF(C161:C185,"0")</f>
        <v>0</v>
      </c>
      <c r="D188" s="22">
        <f t="shared" si="34"/>
        <v>0</v>
      </c>
      <c r="E188" s="22">
        <f t="shared" si="34"/>
        <v>0</v>
      </c>
      <c r="F188" s="22">
        <f t="shared" si="34"/>
        <v>0</v>
      </c>
      <c r="G188" s="22">
        <f t="shared" si="34"/>
        <v>0</v>
      </c>
      <c r="H188" s="22">
        <f t="shared" si="34"/>
        <v>0</v>
      </c>
      <c r="I188" s="22">
        <f t="shared" si="34"/>
        <v>0</v>
      </c>
      <c r="J188" s="22">
        <f t="shared" si="34"/>
        <v>0</v>
      </c>
      <c r="K188" s="22">
        <f t="shared" si="34"/>
        <v>0</v>
      </c>
      <c r="L188" s="22">
        <f t="shared" si="34"/>
        <v>0</v>
      </c>
      <c r="M188" s="22">
        <f t="shared" si="34"/>
        <v>0</v>
      </c>
      <c r="N188" s="22">
        <f t="shared" si="34"/>
        <v>0</v>
      </c>
      <c r="O188" s="22">
        <f t="shared" si="34"/>
        <v>0</v>
      </c>
      <c r="P188" s="22">
        <f t="shared" si="34"/>
        <v>0</v>
      </c>
      <c r="Q188" s="22">
        <f t="shared" si="34"/>
        <v>0</v>
      </c>
      <c r="R188" s="22">
        <f t="shared" si="34"/>
        <v>0</v>
      </c>
      <c r="S188" s="22">
        <f t="shared" si="34"/>
        <v>0</v>
      </c>
      <c r="T188" s="22">
        <f t="shared" si="34"/>
        <v>0</v>
      </c>
      <c r="U188" s="22">
        <f t="shared" si="34"/>
        <v>0</v>
      </c>
      <c r="V188" s="22">
        <f t="shared" si="34"/>
        <v>0</v>
      </c>
      <c r="W188" s="22">
        <f t="shared" si="34"/>
        <v>0</v>
      </c>
      <c r="X188" s="22">
        <f t="shared" si="34"/>
        <v>0</v>
      </c>
      <c r="Y188" s="22">
        <f t="shared" si="34"/>
        <v>0</v>
      </c>
      <c r="Z188" s="22">
        <f t="shared" si="34"/>
        <v>0</v>
      </c>
      <c r="AA188" s="22">
        <f t="shared" si="34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4.25" thickBot="1">
      <c r="A189" s="85"/>
      <c r="B189" s="41" t="s">
        <v>13</v>
      </c>
      <c r="C189" s="42">
        <f aca="true" t="shared" si="35" ref="C189:AA189">COUNTIF(C161:C185,"x")</f>
        <v>0</v>
      </c>
      <c r="D189" s="42">
        <f t="shared" si="35"/>
        <v>0</v>
      </c>
      <c r="E189" s="42">
        <f t="shared" si="35"/>
        <v>0</v>
      </c>
      <c r="F189" s="42">
        <f t="shared" si="35"/>
        <v>0</v>
      </c>
      <c r="G189" s="42">
        <f t="shared" si="35"/>
        <v>0</v>
      </c>
      <c r="H189" s="42">
        <f t="shared" si="35"/>
        <v>0</v>
      </c>
      <c r="I189" s="42">
        <f t="shared" si="35"/>
        <v>0</v>
      </c>
      <c r="J189" s="42">
        <f t="shared" si="35"/>
        <v>0</v>
      </c>
      <c r="K189" s="42">
        <f t="shared" si="35"/>
        <v>0</v>
      </c>
      <c r="L189" s="42">
        <f t="shared" si="35"/>
        <v>0</v>
      </c>
      <c r="M189" s="42">
        <f t="shared" si="35"/>
        <v>0</v>
      </c>
      <c r="N189" s="42">
        <f t="shared" si="35"/>
        <v>0</v>
      </c>
      <c r="O189" s="42">
        <f t="shared" si="35"/>
        <v>0</v>
      </c>
      <c r="P189" s="42">
        <f t="shared" si="35"/>
        <v>0</v>
      </c>
      <c r="Q189" s="42">
        <f t="shared" si="35"/>
        <v>0</v>
      </c>
      <c r="R189" s="42">
        <f t="shared" si="35"/>
        <v>0</v>
      </c>
      <c r="S189" s="42">
        <f t="shared" si="35"/>
        <v>0</v>
      </c>
      <c r="T189" s="42">
        <f t="shared" si="35"/>
        <v>0</v>
      </c>
      <c r="U189" s="42">
        <f t="shared" si="35"/>
        <v>0</v>
      </c>
      <c r="V189" s="42">
        <f t="shared" si="35"/>
        <v>0</v>
      </c>
      <c r="W189" s="42">
        <f t="shared" si="35"/>
        <v>0</v>
      </c>
      <c r="X189" s="42">
        <f t="shared" si="35"/>
        <v>0</v>
      </c>
      <c r="Y189" s="42">
        <f t="shared" si="35"/>
        <v>0</v>
      </c>
      <c r="Z189" s="42">
        <f t="shared" si="35"/>
        <v>0</v>
      </c>
      <c r="AA189" s="42">
        <f t="shared" si="35"/>
        <v>0</v>
      </c>
      <c r="AB189" s="43"/>
      <c r="AC189" s="43"/>
      <c r="AD189" s="43"/>
      <c r="AE189" s="43"/>
      <c r="AF189" s="43"/>
      <c r="AG189" s="44"/>
      <c r="AH189" s="45"/>
      <c r="AI189" s="20"/>
    </row>
    <row r="190" ht="13.5" thickTop="1"/>
    <row r="192" spans="1:36" ht="18">
      <c r="A192" s="86" t="str">
        <f>P155</f>
        <v>Teste de Matemática                5 º Ano             Turma C             Data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71"/>
      <c r="AJ192" s="71"/>
    </row>
    <row r="194" spans="1:34" ht="18">
      <c r="A194" s="77" t="s">
        <v>18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7" spans="2:5" ht="12.75">
      <c r="B197" s="57"/>
      <c r="C197" s="58"/>
      <c r="D197" s="58"/>
      <c r="E197" s="59"/>
    </row>
    <row r="198" spans="2:5" ht="12.75">
      <c r="B198" s="75" t="s">
        <v>20</v>
      </c>
      <c r="C198" s="76"/>
      <c r="D198" s="52"/>
      <c r="E198" s="54">
        <f>COUNTA(B161:B185)</f>
        <v>0</v>
      </c>
    </row>
    <row r="199" spans="2:5" ht="12.75">
      <c r="B199" s="55"/>
      <c r="C199" s="51"/>
      <c r="D199" s="51"/>
      <c r="E199" s="56"/>
    </row>
    <row r="200" spans="2:5" ht="12.75">
      <c r="B200" s="53" t="s">
        <v>19</v>
      </c>
      <c r="C200" s="52"/>
      <c r="D200" s="52"/>
      <c r="E200" s="54">
        <f>25-COUNTIF(AB161:AB185,"")</f>
        <v>0</v>
      </c>
    </row>
    <row r="201" spans="2:5" ht="12.75">
      <c r="B201" s="55"/>
      <c r="C201" s="51"/>
      <c r="D201" s="51"/>
      <c r="E201" s="56"/>
    </row>
    <row r="202" spans="2:5" ht="12.75">
      <c r="B202" s="53" t="s">
        <v>21</v>
      </c>
      <c r="C202" s="52" t="s">
        <v>15</v>
      </c>
      <c r="D202" s="52"/>
      <c r="E202" s="54" t="e">
        <f>AVERAGE(AG161:AG185)</f>
        <v>#DIV/0!</v>
      </c>
    </row>
    <row r="203" spans="2:5" ht="12.75">
      <c r="B203" s="55"/>
      <c r="C203" s="51"/>
      <c r="D203" s="51"/>
      <c r="E203" s="56"/>
    </row>
    <row r="204" spans="2:5" ht="12.75">
      <c r="B204" s="53" t="s">
        <v>22</v>
      </c>
      <c r="C204" s="52" t="s">
        <v>15</v>
      </c>
      <c r="D204" s="52"/>
      <c r="E204" s="54" t="e">
        <f>MODE(AG161:AG185)</f>
        <v>#N/A</v>
      </c>
    </row>
    <row r="205" spans="2:5" ht="12.75">
      <c r="B205" s="55"/>
      <c r="C205" s="51"/>
      <c r="D205" s="51"/>
      <c r="E205" s="56"/>
    </row>
    <row r="206" spans="2:5" ht="12.75">
      <c r="B206" s="53" t="s">
        <v>23</v>
      </c>
      <c r="C206" s="52" t="s">
        <v>15</v>
      </c>
      <c r="D206" s="52"/>
      <c r="E206" s="54">
        <f>MAX(AG161:AG185)</f>
        <v>0</v>
      </c>
    </row>
    <row r="207" spans="2:5" ht="12.75">
      <c r="B207" s="55"/>
      <c r="C207" s="51"/>
      <c r="D207" s="51"/>
      <c r="E207" s="56"/>
    </row>
    <row r="208" spans="2:5" ht="12.75">
      <c r="B208" s="53" t="s">
        <v>24</v>
      </c>
      <c r="C208" s="52" t="s">
        <v>15</v>
      </c>
      <c r="D208" s="52"/>
      <c r="E208" s="54">
        <f>MIN(AG161:AG185)</f>
        <v>0</v>
      </c>
    </row>
    <row r="209" spans="2:5" ht="12.75">
      <c r="B209" s="55"/>
      <c r="C209" s="51"/>
      <c r="D209" s="51"/>
      <c r="E209" s="56"/>
    </row>
    <row r="210" spans="2:5" ht="12.75">
      <c r="B210" s="53" t="s">
        <v>25</v>
      </c>
      <c r="C210" s="52"/>
      <c r="D210" s="52"/>
      <c r="E210" s="54">
        <f>COUNTIF(AG161:AG185,"&gt;=50")</f>
        <v>0</v>
      </c>
    </row>
    <row r="211" spans="2:5" ht="12.75">
      <c r="B211" s="55"/>
      <c r="C211" s="51"/>
      <c r="D211" s="51"/>
      <c r="E211" s="56"/>
    </row>
    <row r="212" spans="2:5" ht="12.75">
      <c r="B212" s="53" t="s">
        <v>26</v>
      </c>
      <c r="C212" s="52"/>
      <c r="D212" s="52"/>
      <c r="E212" s="54">
        <f>COUNTIF(AG161:AG185,"&lt;50")</f>
        <v>0</v>
      </c>
    </row>
    <row r="213" spans="2:5" ht="12.75">
      <c r="B213" s="55"/>
      <c r="C213" s="51"/>
      <c r="D213" s="51"/>
      <c r="E213" s="56"/>
    </row>
    <row r="214" spans="2:5" ht="12.75">
      <c r="B214" s="53" t="s">
        <v>33</v>
      </c>
      <c r="C214" s="69">
        <f>COUNTIF(AH161:AH185,"Excelente")</f>
        <v>0</v>
      </c>
      <c r="D214" s="67" t="e">
        <f>ROUND((C214/E200*100),1)</f>
        <v>#DIV/0!</v>
      </c>
      <c r="E214" s="65" t="s">
        <v>15</v>
      </c>
    </row>
    <row r="215" spans="2:5" ht="12.75">
      <c r="B215" s="55"/>
      <c r="C215" s="70"/>
      <c r="D215" s="68"/>
      <c r="E215" s="66"/>
    </row>
    <row r="216" spans="2:5" ht="12.75">
      <c r="B216" s="53" t="s">
        <v>32</v>
      </c>
      <c r="C216" s="69">
        <f>COUNTIF(AH161:AH185,"Sat. Bem")</f>
        <v>0</v>
      </c>
      <c r="D216" s="67" t="e">
        <f>ROUND((C216/E200*100),1)</f>
        <v>#DIV/0!</v>
      </c>
      <c r="E216" s="65" t="s">
        <v>15</v>
      </c>
    </row>
    <row r="217" spans="2:5" ht="12.75">
      <c r="B217" s="55"/>
      <c r="C217" s="70"/>
      <c r="D217" s="68"/>
      <c r="E217" s="66"/>
    </row>
    <row r="218" spans="2:5" ht="12.75">
      <c r="B218" s="53" t="s">
        <v>31</v>
      </c>
      <c r="C218" s="69">
        <f>COUNTIF(AH161:AH185,"Satisfaz")</f>
        <v>0</v>
      </c>
      <c r="D218" s="67" t="e">
        <f>ROUND((C218/E200*100),1)</f>
        <v>#DIV/0!</v>
      </c>
      <c r="E218" s="65" t="s">
        <v>15</v>
      </c>
    </row>
    <row r="219" spans="2:5" ht="12.75">
      <c r="B219" s="55"/>
      <c r="C219" s="70"/>
      <c r="D219" s="68"/>
      <c r="E219" s="66"/>
    </row>
    <row r="220" spans="2:5" ht="12.75">
      <c r="B220" s="53" t="s">
        <v>30</v>
      </c>
      <c r="C220" s="69">
        <f>COUNTIF(AH161:AH185,"Sat. Pouco")</f>
        <v>0</v>
      </c>
      <c r="D220" s="67" t="e">
        <f>ROUND((C220/E200*100),1)</f>
        <v>#DIV/0!</v>
      </c>
      <c r="E220" s="65" t="s">
        <v>15</v>
      </c>
    </row>
    <row r="221" spans="2:5" ht="12.75">
      <c r="B221" s="55"/>
      <c r="C221" s="70"/>
      <c r="D221" s="68"/>
      <c r="E221" s="66"/>
    </row>
    <row r="222" spans="2:5" ht="12.75">
      <c r="B222" s="53" t="s">
        <v>29</v>
      </c>
      <c r="C222" s="69">
        <f>COUNTIF(AH161:AH185,"Não Sat.")</f>
        <v>0</v>
      </c>
      <c r="D222" s="67" t="e">
        <f>ROUND((C222/E200*100),1)</f>
        <v>#DIV/0!</v>
      </c>
      <c r="E222" s="65" t="s">
        <v>15</v>
      </c>
    </row>
    <row r="223" spans="2:5" ht="12.75">
      <c r="B223" s="55"/>
      <c r="C223" s="70"/>
      <c r="D223" s="68"/>
      <c r="E223" s="66"/>
    </row>
    <row r="224" spans="2:5" ht="12.75">
      <c r="B224" s="53" t="s">
        <v>28</v>
      </c>
      <c r="C224" s="69">
        <f>COUNTIF(AH161:AH185,"M. Fraco")</f>
        <v>0</v>
      </c>
      <c r="D224" s="67" t="e">
        <f>ROUND((C224/E200*100),1)</f>
        <v>#DIV/0!</v>
      </c>
      <c r="E224" s="65" t="s">
        <v>15</v>
      </c>
    </row>
    <row r="225" spans="2:5" ht="12.75">
      <c r="B225" s="61"/>
      <c r="C225" s="46"/>
      <c r="D225" s="46"/>
      <c r="E225" s="62"/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3"/>
      <c r="C228" s="47"/>
      <c r="D228" s="47"/>
      <c r="E228" s="64"/>
    </row>
    <row r="232" spans="1:36" ht="15.75">
      <c r="A232" s="60"/>
      <c r="B232" s="60"/>
      <c r="C232" s="74" t="s">
        <v>27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60"/>
      <c r="O232" s="60"/>
      <c r="P232" s="60" t="s">
        <v>36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1"/>
      <c r="AJ232" s="1"/>
    </row>
    <row r="234" ht="13.5" thickBot="1"/>
    <row r="235" spans="1:36" ht="13.5" thickTop="1">
      <c r="A235" s="9"/>
      <c r="B235" s="27" t="s">
        <v>0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3" t="s">
        <v>1</v>
      </c>
      <c r="AC235" s="81" t="s">
        <v>2</v>
      </c>
      <c r="AD235" s="82"/>
      <c r="AE235" s="82"/>
      <c r="AF235" s="83"/>
      <c r="AG235" s="79" t="s">
        <v>14</v>
      </c>
      <c r="AH235" s="80"/>
      <c r="AI235" s="19"/>
      <c r="AJ235" s="3"/>
    </row>
    <row r="236" spans="1:35" ht="26.25">
      <c r="A236" s="10"/>
      <c r="B236" s="15" t="s">
        <v>17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24">
        <f>SUM(C236:AA236)</f>
        <v>0</v>
      </c>
      <c r="AC236" s="29" t="s">
        <v>3</v>
      </c>
      <c r="AD236" s="29" t="s">
        <v>4</v>
      </c>
      <c r="AE236" s="29" t="s">
        <v>5</v>
      </c>
      <c r="AF236" s="29" t="s">
        <v>6</v>
      </c>
      <c r="AG236" s="8" t="s">
        <v>15</v>
      </c>
      <c r="AH236" s="18" t="s">
        <v>16</v>
      </c>
      <c r="AI236" s="20"/>
    </row>
    <row r="237" spans="1:35" ht="12.75">
      <c r="A237" s="16" t="s">
        <v>7</v>
      </c>
      <c r="B237" s="17" t="s">
        <v>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5"/>
      <c r="AC237" s="31"/>
      <c r="AD237" s="31"/>
      <c r="AE237" s="31"/>
      <c r="AF237" s="32"/>
      <c r="AG237" s="13"/>
      <c r="AH237" s="12"/>
      <c r="AI237" s="20"/>
    </row>
    <row r="238" spans="1:35" ht="13.5">
      <c r="A238" s="11">
        <v>1</v>
      </c>
      <c r="B238" s="7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6">
        <f aca="true" t="shared" si="36" ref="AB238:AB262">IF(AI238&lt;&gt;0,SUM(C238:AA238),"")</f>
      </c>
      <c r="AC238" s="30">
        <f aca="true" t="shared" si="37" ref="AC238:AC262">SUM(COUNTIF(C238,C$236),COUNTIF(D238,D$236),COUNTIF(E238,E$236),COUNTIF(F238,F$236),COUNTIF(G238,G$236),COUNTIF(H238,H$236),COUNTIF(I238,I$236),COUNTIF(J238,J$236),COUNTIF(K238,K$236),COUNTIF(L238,L$236),COUNTIF(M238,M$236),COUNTIF(N238,N$236),COUNTIF(O238,O$236),COUNTIF(P238,P$236),COUNTIF(Q238,Q$236),COUNTIF(R238,R$236),COUNTIF(S238,S$236),COUNTIF(T238,T$236),COUNTIF(U238,U$236),COUNTIF(V238,V$236),COUNTIF(W238,W$236),COUNTIF(X238,X$236),COUNTIF(Y238,Y$236),COUNTIF(Z238,Z$236),COUNTIF(AA238,AA$236))</f>
        <v>0</v>
      </c>
      <c r="AD238" s="30">
        <f aca="true" t="shared" si="38" ref="AD238:AD262">COUNTA(C238:AA238)-AC238-AE238-AF238</f>
        <v>0</v>
      </c>
      <c r="AE238" s="30">
        <f aca="true" t="shared" si="39" ref="AE238:AE262">COUNTIF(C238:AA238,"0")</f>
        <v>0</v>
      </c>
      <c r="AF238" s="30">
        <f aca="true" t="shared" si="40" ref="AF238:AF262">COUNTIF(C238:AA238,"X")</f>
        <v>0</v>
      </c>
      <c r="AG238" s="21">
        <f aca="true" t="shared" si="41" ref="AG238:AG262">IF(AB238&lt;&gt;"",ROUND((AB238*100)/AB$236,0),"")</f>
      </c>
      <c r="AH238" s="14">
        <f aca="true" t="shared" si="42" ref="AH238:AH262">IF(AG238&lt;&gt;"",IF(AG238&gt;89,"Excelente",IF(AG238&gt;74,"Sat. Bem",IF(AG238&gt;55,"Satisfaz",IF(AG238&gt;49,"Sat. Pouco",IF(AG238&gt;20,"Não Sat.",IF(AG238&gt;=0,"M. Fraco","")))))),"")</f>
      </c>
      <c r="AI238" s="20">
        <f aca="true" t="shared" si="43" ref="AI238:AI262">COUNTA(C238:AA238)</f>
        <v>0</v>
      </c>
    </row>
    <row r="239" spans="1:35" ht="13.5">
      <c r="A239" s="11">
        <v>2</v>
      </c>
      <c r="B239" s="7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t="shared" si="36"/>
      </c>
      <c r="AC239" s="30">
        <f t="shared" si="37"/>
        <v>0</v>
      </c>
      <c r="AD239" s="30">
        <f t="shared" si="38"/>
        <v>0</v>
      </c>
      <c r="AE239" s="30">
        <f t="shared" si="39"/>
        <v>0</v>
      </c>
      <c r="AF239" s="30">
        <f t="shared" si="40"/>
        <v>0</v>
      </c>
      <c r="AG239" s="21">
        <f t="shared" si="41"/>
      </c>
      <c r="AH239" s="14">
        <f t="shared" si="42"/>
      </c>
      <c r="AI239" s="20">
        <f t="shared" si="43"/>
        <v>0</v>
      </c>
    </row>
    <row r="240" spans="1:35" ht="13.5">
      <c r="A240" s="11">
        <v>3</v>
      </c>
      <c r="B240" s="72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t="shared" si="41"/>
      </c>
      <c r="AH240" s="14">
        <f t="shared" si="42"/>
      </c>
      <c r="AI240" s="20">
        <f t="shared" si="43"/>
        <v>0</v>
      </c>
    </row>
    <row r="241" spans="1:35" ht="13.5">
      <c r="A241" s="11">
        <v>4</v>
      </c>
      <c r="B241" s="7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1"/>
      </c>
      <c r="AH241" s="14">
        <f t="shared" si="42"/>
      </c>
      <c r="AI241" s="20">
        <f t="shared" si="43"/>
        <v>0</v>
      </c>
    </row>
    <row r="242" spans="1:35" ht="13.5">
      <c r="A242" s="11">
        <v>5</v>
      </c>
      <c r="B242" s="7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1"/>
      </c>
      <c r="AH242" s="14">
        <f t="shared" si="42"/>
      </c>
      <c r="AI242" s="20">
        <f t="shared" si="43"/>
        <v>0</v>
      </c>
    </row>
    <row r="243" spans="1:35" ht="13.5">
      <c r="A243" s="11">
        <v>6</v>
      </c>
      <c r="B243" s="7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1"/>
      </c>
      <c r="AH243" s="14">
        <f t="shared" si="42"/>
      </c>
      <c r="AI243" s="20">
        <f t="shared" si="43"/>
        <v>0</v>
      </c>
    </row>
    <row r="244" spans="1:35" ht="13.5">
      <c r="A244" s="11">
        <v>7</v>
      </c>
      <c r="B244" s="7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1"/>
      </c>
      <c r="AH244" s="14">
        <f t="shared" si="42"/>
      </c>
      <c r="AI244" s="20">
        <f t="shared" si="43"/>
        <v>0</v>
      </c>
    </row>
    <row r="245" spans="1:35" ht="13.5">
      <c r="A245" s="11">
        <v>8</v>
      </c>
      <c r="B245" s="7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1"/>
      </c>
      <c r="AH245" s="14">
        <f t="shared" si="42"/>
      </c>
      <c r="AI245" s="20">
        <f t="shared" si="43"/>
        <v>0</v>
      </c>
    </row>
    <row r="246" spans="1:35" ht="13.5">
      <c r="A246" s="11">
        <v>9</v>
      </c>
      <c r="B246" s="7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1"/>
      </c>
      <c r="AH246" s="14">
        <f t="shared" si="42"/>
      </c>
      <c r="AI246" s="20">
        <f t="shared" si="43"/>
        <v>0</v>
      </c>
    </row>
    <row r="247" spans="1:35" ht="13.5">
      <c r="A247" s="11">
        <v>10</v>
      </c>
      <c r="B247" s="7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1"/>
      </c>
      <c r="AH247" s="14">
        <f t="shared" si="42"/>
      </c>
      <c r="AI247" s="20">
        <f t="shared" si="43"/>
        <v>0</v>
      </c>
    </row>
    <row r="248" spans="1:35" ht="13.5">
      <c r="A248" s="11">
        <v>11</v>
      </c>
      <c r="B248" s="7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1"/>
      </c>
      <c r="AH248" s="14">
        <f t="shared" si="42"/>
      </c>
      <c r="AI248" s="20">
        <f t="shared" si="43"/>
        <v>0</v>
      </c>
    </row>
    <row r="249" spans="1:35" ht="13.5">
      <c r="A249" s="11">
        <v>12</v>
      </c>
      <c r="B249" s="7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1"/>
      </c>
      <c r="AH249" s="14">
        <f t="shared" si="42"/>
      </c>
      <c r="AI249" s="20">
        <f t="shared" si="43"/>
        <v>0</v>
      </c>
    </row>
    <row r="250" spans="1:35" ht="13.5">
      <c r="A250" s="11">
        <v>13</v>
      </c>
      <c r="B250" s="7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1"/>
      </c>
      <c r="AH250" s="14">
        <f t="shared" si="42"/>
      </c>
      <c r="AI250" s="20">
        <f t="shared" si="43"/>
        <v>0</v>
      </c>
    </row>
    <row r="251" spans="1:35" ht="13.5">
      <c r="A251" s="11">
        <v>14</v>
      </c>
      <c r="B251" s="7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1"/>
      </c>
      <c r="AH251" s="14">
        <f t="shared" si="42"/>
      </c>
      <c r="AI251" s="20">
        <f t="shared" si="43"/>
        <v>0</v>
      </c>
    </row>
    <row r="252" spans="1:35" ht="13.5">
      <c r="A252" s="11">
        <v>15</v>
      </c>
      <c r="B252" s="7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1"/>
      </c>
      <c r="AH252" s="14">
        <f t="shared" si="42"/>
      </c>
      <c r="AI252" s="20">
        <f t="shared" si="43"/>
        <v>0</v>
      </c>
    </row>
    <row r="253" spans="1:35" ht="13.5">
      <c r="A253" s="11">
        <v>16</v>
      </c>
      <c r="B253" s="7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1"/>
      </c>
      <c r="AH253" s="14">
        <f t="shared" si="42"/>
      </c>
      <c r="AI253" s="20">
        <f t="shared" si="43"/>
        <v>0</v>
      </c>
    </row>
    <row r="254" spans="1:35" ht="13.5">
      <c r="A254" s="11">
        <v>17</v>
      </c>
      <c r="B254" s="7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1"/>
      </c>
      <c r="AH254" s="14">
        <f t="shared" si="42"/>
      </c>
      <c r="AI254" s="20">
        <f t="shared" si="43"/>
        <v>0</v>
      </c>
    </row>
    <row r="255" spans="1:35" ht="13.5">
      <c r="A255" s="11">
        <v>18</v>
      </c>
      <c r="B255" s="72"/>
      <c r="C255" s="49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6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1"/>
      </c>
      <c r="AH255" s="14">
        <f t="shared" si="42"/>
      </c>
      <c r="AI255" s="20">
        <f t="shared" si="43"/>
        <v>0</v>
      </c>
    </row>
    <row r="256" spans="1:35" ht="13.5">
      <c r="A256" s="11">
        <v>19</v>
      </c>
      <c r="B256" s="7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7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1"/>
      </c>
      <c r="AH256" s="14">
        <f t="shared" si="42"/>
      </c>
      <c r="AI256" s="20">
        <f t="shared" si="43"/>
        <v>0</v>
      </c>
    </row>
    <row r="257" spans="1:35" ht="13.5">
      <c r="A257" s="11">
        <v>20</v>
      </c>
      <c r="B257" s="7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1"/>
      </c>
      <c r="AH257" s="14">
        <f t="shared" si="42"/>
      </c>
      <c r="AI257" s="20">
        <f t="shared" si="43"/>
        <v>0</v>
      </c>
    </row>
    <row r="258" spans="1:35" ht="13.5">
      <c r="A258" s="11">
        <v>21</v>
      </c>
      <c r="B258" s="7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1"/>
      </c>
      <c r="AH258" s="14">
        <f t="shared" si="42"/>
      </c>
      <c r="AI258" s="20">
        <f t="shared" si="43"/>
        <v>0</v>
      </c>
    </row>
    <row r="259" spans="1:35" ht="13.5">
      <c r="A259" s="11">
        <v>22</v>
      </c>
      <c r="B259" s="7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1"/>
      </c>
      <c r="AH259" s="14">
        <f t="shared" si="42"/>
      </c>
      <c r="AI259" s="20">
        <f t="shared" si="43"/>
        <v>0</v>
      </c>
    </row>
    <row r="260" spans="1:35" ht="13.5">
      <c r="A260" s="11">
        <v>23</v>
      </c>
      <c r="B260" s="7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1"/>
      </c>
      <c r="AH260" s="14">
        <f t="shared" si="42"/>
      </c>
      <c r="AI260" s="20">
        <f t="shared" si="43"/>
        <v>0</v>
      </c>
    </row>
    <row r="261" spans="1:35" ht="13.5">
      <c r="A261" s="11">
        <v>24</v>
      </c>
      <c r="B261" s="7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1"/>
      </c>
      <c r="AH261" s="14">
        <f t="shared" si="42"/>
      </c>
      <c r="AI261" s="20">
        <f t="shared" si="43"/>
        <v>0</v>
      </c>
    </row>
    <row r="262" spans="1:35" ht="13.5">
      <c r="A262" s="11">
        <v>25</v>
      </c>
      <c r="B262" s="7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1"/>
      </c>
      <c r="AH262" s="14">
        <f t="shared" si="42"/>
      </c>
      <c r="AI262" s="20">
        <f t="shared" si="43"/>
        <v>0</v>
      </c>
    </row>
    <row r="263" spans="1:35" ht="13.5">
      <c r="A263" s="84" t="s">
        <v>9</v>
      </c>
      <c r="B263" s="33" t="s">
        <v>10</v>
      </c>
      <c r="C263" s="34">
        <f aca="true" t="shared" si="44" ref="C263:AA263">COUNTIF(C238:C262,C236)</f>
        <v>0</v>
      </c>
      <c r="D263" s="34">
        <f t="shared" si="44"/>
        <v>0</v>
      </c>
      <c r="E263" s="34">
        <f t="shared" si="44"/>
        <v>0</v>
      </c>
      <c r="F263" s="34">
        <f t="shared" si="44"/>
        <v>0</v>
      </c>
      <c r="G263" s="34">
        <f t="shared" si="44"/>
        <v>0</v>
      </c>
      <c r="H263" s="34">
        <f t="shared" si="44"/>
        <v>0</v>
      </c>
      <c r="I263" s="34">
        <f t="shared" si="44"/>
        <v>0</v>
      </c>
      <c r="J263" s="34">
        <f t="shared" si="44"/>
        <v>0</v>
      </c>
      <c r="K263" s="34">
        <f t="shared" si="44"/>
        <v>0</v>
      </c>
      <c r="L263" s="34">
        <f t="shared" si="44"/>
        <v>0</v>
      </c>
      <c r="M263" s="34">
        <f t="shared" si="44"/>
        <v>0</v>
      </c>
      <c r="N263" s="34">
        <f t="shared" si="44"/>
        <v>0</v>
      </c>
      <c r="O263" s="34">
        <f t="shared" si="44"/>
        <v>0</v>
      </c>
      <c r="P263" s="34">
        <f t="shared" si="44"/>
        <v>0</v>
      </c>
      <c r="Q263" s="34">
        <f t="shared" si="44"/>
        <v>0</v>
      </c>
      <c r="R263" s="34">
        <f t="shared" si="44"/>
        <v>0</v>
      </c>
      <c r="S263" s="34">
        <f t="shared" si="44"/>
        <v>0</v>
      </c>
      <c r="T263" s="34">
        <f t="shared" si="44"/>
        <v>0</v>
      </c>
      <c r="U263" s="34">
        <f t="shared" si="44"/>
        <v>0</v>
      </c>
      <c r="V263" s="34">
        <f t="shared" si="44"/>
        <v>0</v>
      </c>
      <c r="W263" s="34">
        <f t="shared" si="44"/>
        <v>0</v>
      </c>
      <c r="X263" s="34">
        <f t="shared" si="44"/>
        <v>0</v>
      </c>
      <c r="Y263" s="34">
        <f t="shared" si="44"/>
        <v>0</v>
      </c>
      <c r="Z263" s="34">
        <f t="shared" si="44"/>
        <v>0</v>
      </c>
      <c r="AA263" s="34">
        <f t="shared" si="44"/>
        <v>0</v>
      </c>
      <c r="AB263" s="35"/>
      <c r="AC263" s="35"/>
      <c r="AD263" s="35"/>
      <c r="AE263" s="35"/>
      <c r="AF263" s="35"/>
      <c r="AG263" s="36"/>
      <c r="AH263" s="37"/>
      <c r="AI263" s="20"/>
    </row>
    <row r="264" spans="1:35" ht="13.5">
      <c r="A264" s="84"/>
      <c r="B264" s="38" t="s">
        <v>11</v>
      </c>
      <c r="C264" s="22">
        <f aca="true" t="shared" si="45" ref="C264:AA264">COUNTIF(C238:C262,"&gt;0")-COUNTIF(C238:C262,C236)</f>
        <v>0</v>
      </c>
      <c r="D264" s="22">
        <f t="shared" si="45"/>
        <v>0</v>
      </c>
      <c r="E264" s="22">
        <f t="shared" si="45"/>
        <v>0</v>
      </c>
      <c r="F264" s="22">
        <f t="shared" si="45"/>
        <v>0</v>
      </c>
      <c r="G264" s="22">
        <f t="shared" si="45"/>
        <v>0</v>
      </c>
      <c r="H264" s="22">
        <f t="shared" si="45"/>
        <v>0</v>
      </c>
      <c r="I264" s="22">
        <f t="shared" si="45"/>
        <v>0</v>
      </c>
      <c r="J264" s="22">
        <f t="shared" si="45"/>
        <v>0</v>
      </c>
      <c r="K264" s="22">
        <f t="shared" si="45"/>
        <v>0</v>
      </c>
      <c r="L264" s="22">
        <f t="shared" si="45"/>
        <v>0</v>
      </c>
      <c r="M264" s="22">
        <f t="shared" si="45"/>
        <v>0</v>
      </c>
      <c r="N264" s="22">
        <f t="shared" si="45"/>
        <v>0</v>
      </c>
      <c r="O264" s="22">
        <f t="shared" si="45"/>
        <v>0</v>
      </c>
      <c r="P264" s="22">
        <f t="shared" si="45"/>
        <v>0</v>
      </c>
      <c r="Q264" s="22">
        <f t="shared" si="45"/>
        <v>0</v>
      </c>
      <c r="R264" s="22">
        <f t="shared" si="45"/>
        <v>0</v>
      </c>
      <c r="S264" s="22">
        <f t="shared" si="45"/>
        <v>0</v>
      </c>
      <c r="T264" s="22">
        <f t="shared" si="45"/>
        <v>0</v>
      </c>
      <c r="U264" s="22">
        <f t="shared" si="45"/>
        <v>0</v>
      </c>
      <c r="V264" s="22">
        <f t="shared" si="45"/>
        <v>0</v>
      </c>
      <c r="W264" s="22">
        <f t="shared" si="45"/>
        <v>0</v>
      </c>
      <c r="X264" s="22">
        <f t="shared" si="45"/>
        <v>0</v>
      </c>
      <c r="Y264" s="22">
        <f t="shared" si="45"/>
        <v>0</v>
      </c>
      <c r="Z264" s="22">
        <f t="shared" si="45"/>
        <v>0</v>
      </c>
      <c r="AA264" s="22">
        <f t="shared" si="45"/>
        <v>0</v>
      </c>
      <c r="AB264" s="30"/>
      <c r="AC264" s="30"/>
      <c r="AD264" s="30"/>
      <c r="AE264" s="30"/>
      <c r="AF264" s="30"/>
      <c r="AG264" s="39"/>
      <c r="AH264" s="40"/>
      <c r="AI264" s="20"/>
    </row>
    <row r="265" spans="1:35" ht="13.5">
      <c r="A265" s="84"/>
      <c r="B265" s="38" t="s">
        <v>12</v>
      </c>
      <c r="C265" s="22">
        <f aca="true" t="shared" si="46" ref="C265:AA265">COUNTIF(C238:C262,"0")</f>
        <v>0</v>
      </c>
      <c r="D265" s="22">
        <f t="shared" si="46"/>
        <v>0</v>
      </c>
      <c r="E265" s="22">
        <f t="shared" si="46"/>
        <v>0</v>
      </c>
      <c r="F265" s="22">
        <f t="shared" si="46"/>
        <v>0</v>
      </c>
      <c r="G265" s="22">
        <f t="shared" si="46"/>
        <v>0</v>
      </c>
      <c r="H265" s="22">
        <f t="shared" si="46"/>
        <v>0</v>
      </c>
      <c r="I265" s="22">
        <f t="shared" si="46"/>
        <v>0</v>
      </c>
      <c r="J265" s="22">
        <f t="shared" si="46"/>
        <v>0</v>
      </c>
      <c r="K265" s="22">
        <f t="shared" si="46"/>
        <v>0</v>
      </c>
      <c r="L265" s="22">
        <f t="shared" si="46"/>
        <v>0</v>
      </c>
      <c r="M265" s="22">
        <f t="shared" si="46"/>
        <v>0</v>
      </c>
      <c r="N265" s="22">
        <f t="shared" si="46"/>
        <v>0</v>
      </c>
      <c r="O265" s="22">
        <f t="shared" si="46"/>
        <v>0</v>
      </c>
      <c r="P265" s="22">
        <f t="shared" si="46"/>
        <v>0</v>
      </c>
      <c r="Q265" s="22">
        <f t="shared" si="46"/>
        <v>0</v>
      </c>
      <c r="R265" s="22">
        <f t="shared" si="46"/>
        <v>0</v>
      </c>
      <c r="S265" s="22">
        <f t="shared" si="46"/>
        <v>0</v>
      </c>
      <c r="T265" s="22">
        <f t="shared" si="46"/>
        <v>0</v>
      </c>
      <c r="U265" s="22">
        <f t="shared" si="46"/>
        <v>0</v>
      </c>
      <c r="V265" s="22">
        <f t="shared" si="46"/>
        <v>0</v>
      </c>
      <c r="W265" s="22">
        <f t="shared" si="46"/>
        <v>0</v>
      </c>
      <c r="X265" s="22">
        <f t="shared" si="46"/>
        <v>0</v>
      </c>
      <c r="Y265" s="22">
        <f t="shared" si="46"/>
        <v>0</v>
      </c>
      <c r="Z265" s="22">
        <f t="shared" si="46"/>
        <v>0</v>
      </c>
      <c r="AA265" s="22">
        <f t="shared" si="46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4.25" thickBot="1">
      <c r="A266" s="85"/>
      <c r="B266" s="41" t="s">
        <v>13</v>
      </c>
      <c r="C266" s="42">
        <f aca="true" t="shared" si="47" ref="C266:AA266">COUNTIF(C238:C262,"x")</f>
        <v>0</v>
      </c>
      <c r="D266" s="42">
        <f t="shared" si="47"/>
        <v>0</v>
      </c>
      <c r="E266" s="42">
        <f t="shared" si="47"/>
        <v>0</v>
      </c>
      <c r="F266" s="42">
        <f t="shared" si="47"/>
        <v>0</v>
      </c>
      <c r="G266" s="42">
        <f t="shared" si="47"/>
        <v>0</v>
      </c>
      <c r="H266" s="42">
        <f t="shared" si="47"/>
        <v>0</v>
      </c>
      <c r="I266" s="42">
        <f t="shared" si="47"/>
        <v>0</v>
      </c>
      <c r="J266" s="42">
        <f t="shared" si="47"/>
        <v>0</v>
      </c>
      <c r="K266" s="42">
        <f t="shared" si="47"/>
        <v>0</v>
      </c>
      <c r="L266" s="42">
        <f t="shared" si="47"/>
        <v>0</v>
      </c>
      <c r="M266" s="42">
        <f t="shared" si="47"/>
        <v>0</v>
      </c>
      <c r="N266" s="42">
        <f t="shared" si="47"/>
        <v>0</v>
      </c>
      <c r="O266" s="42">
        <f t="shared" si="47"/>
        <v>0</v>
      </c>
      <c r="P266" s="42">
        <f t="shared" si="47"/>
        <v>0</v>
      </c>
      <c r="Q266" s="42">
        <f t="shared" si="47"/>
        <v>0</v>
      </c>
      <c r="R266" s="42">
        <f t="shared" si="47"/>
        <v>0</v>
      </c>
      <c r="S266" s="42">
        <f t="shared" si="47"/>
        <v>0</v>
      </c>
      <c r="T266" s="42">
        <f t="shared" si="47"/>
        <v>0</v>
      </c>
      <c r="U266" s="42">
        <f t="shared" si="47"/>
        <v>0</v>
      </c>
      <c r="V266" s="42">
        <f t="shared" si="47"/>
        <v>0</v>
      </c>
      <c r="W266" s="42">
        <f t="shared" si="47"/>
        <v>0</v>
      </c>
      <c r="X266" s="42">
        <f t="shared" si="47"/>
        <v>0</v>
      </c>
      <c r="Y266" s="42">
        <f t="shared" si="47"/>
        <v>0</v>
      </c>
      <c r="Z266" s="42">
        <f t="shared" si="47"/>
        <v>0</v>
      </c>
      <c r="AA266" s="42">
        <f t="shared" si="47"/>
        <v>0</v>
      </c>
      <c r="AB266" s="43"/>
      <c r="AC266" s="43"/>
      <c r="AD266" s="43"/>
      <c r="AE266" s="43"/>
      <c r="AF266" s="43"/>
      <c r="AG266" s="44"/>
      <c r="AH266" s="45"/>
      <c r="AI266" s="20"/>
    </row>
    <row r="267" ht="13.5" thickTop="1"/>
    <row r="269" spans="1:36" ht="18">
      <c r="A269" s="86" t="str">
        <f>P232</f>
        <v>Teste de Matemática                5 º Ano             Turma C             Data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71"/>
      <c r="AJ269" s="71"/>
    </row>
    <row r="271" spans="1:34" ht="18">
      <c r="A271" s="77" t="s">
        <v>18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</row>
    <row r="274" spans="2:5" ht="12.75">
      <c r="B274" s="57"/>
      <c r="C274" s="58"/>
      <c r="D274" s="58"/>
      <c r="E274" s="59"/>
    </row>
    <row r="275" spans="2:5" ht="12.75">
      <c r="B275" s="75" t="s">
        <v>20</v>
      </c>
      <c r="C275" s="76"/>
      <c r="D275" s="52"/>
      <c r="E275" s="54">
        <f>COUNTA(B238:B262)</f>
        <v>0</v>
      </c>
    </row>
    <row r="276" spans="2:5" ht="12.75">
      <c r="B276" s="55"/>
      <c r="C276" s="51"/>
      <c r="D276" s="51"/>
      <c r="E276" s="56"/>
    </row>
    <row r="277" spans="2:5" ht="12.75">
      <c r="B277" s="53" t="s">
        <v>19</v>
      </c>
      <c r="C277" s="52"/>
      <c r="D277" s="52"/>
      <c r="E277" s="54">
        <f>25-COUNTIF(AB238:AB262,"")</f>
        <v>0</v>
      </c>
    </row>
    <row r="278" spans="2:5" ht="12.75">
      <c r="B278" s="55"/>
      <c r="C278" s="51"/>
      <c r="D278" s="51"/>
      <c r="E278" s="56"/>
    </row>
    <row r="279" spans="2:5" ht="12.75">
      <c r="B279" s="53" t="s">
        <v>21</v>
      </c>
      <c r="C279" s="52" t="s">
        <v>15</v>
      </c>
      <c r="D279" s="52"/>
      <c r="E279" s="54" t="e">
        <f>AVERAGE(AG238:AG262)</f>
        <v>#DIV/0!</v>
      </c>
    </row>
    <row r="280" spans="2:5" ht="12.75">
      <c r="B280" s="55"/>
      <c r="C280" s="51"/>
      <c r="D280" s="51"/>
      <c r="E280" s="56"/>
    </row>
    <row r="281" spans="2:5" ht="12.75">
      <c r="B281" s="53" t="s">
        <v>22</v>
      </c>
      <c r="C281" s="52" t="s">
        <v>15</v>
      </c>
      <c r="D281" s="52"/>
      <c r="E281" s="54" t="e">
        <f>MODE(AG238:AG262)</f>
        <v>#N/A</v>
      </c>
    </row>
    <row r="282" spans="2:5" ht="12.75">
      <c r="B282" s="55"/>
      <c r="C282" s="51"/>
      <c r="D282" s="51"/>
      <c r="E282" s="56"/>
    </row>
    <row r="283" spans="2:5" ht="12.75">
      <c r="B283" s="53" t="s">
        <v>23</v>
      </c>
      <c r="C283" s="52" t="s">
        <v>15</v>
      </c>
      <c r="D283" s="52"/>
      <c r="E283" s="54">
        <f>MAX(AG238:AG262)</f>
        <v>0</v>
      </c>
    </row>
    <row r="284" spans="2:5" ht="12.75">
      <c r="B284" s="55"/>
      <c r="C284" s="51"/>
      <c r="D284" s="51"/>
      <c r="E284" s="56"/>
    </row>
    <row r="285" spans="2:5" ht="12.75">
      <c r="B285" s="53" t="s">
        <v>24</v>
      </c>
      <c r="C285" s="52" t="s">
        <v>15</v>
      </c>
      <c r="D285" s="52"/>
      <c r="E285" s="54">
        <f>MIN(AG238:AG262)</f>
        <v>0</v>
      </c>
    </row>
    <row r="286" spans="2:5" ht="12.75">
      <c r="B286" s="55"/>
      <c r="C286" s="51"/>
      <c r="D286" s="51"/>
      <c r="E286" s="56"/>
    </row>
    <row r="287" spans="2:5" ht="12.75">
      <c r="B287" s="53" t="s">
        <v>25</v>
      </c>
      <c r="C287" s="52"/>
      <c r="D287" s="52"/>
      <c r="E287" s="54">
        <f>COUNTIF(AG238:AG262,"&gt;=50")</f>
        <v>0</v>
      </c>
    </row>
    <row r="288" spans="2:5" ht="12.75">
      <c r="B288" s="55"/>
      <c r="C288" s="51"/>
      <c r="D288" s="51"/>
      <c r="E288" s="56"/>
    </row>
    <row r="289" spans="2:5" ht="12.75">
      <c r="B289" s="53" t="s">
        <v>26</v>
      </c>
      <c r="C289" s="52"/>
      <c r="D289" s="52"/>
      <c r="E289" s="54">
        <f>COUNTIF(AG238:AG262,"&lt;50")</f>
        <v>0</v>
      </c>
    </row>
    <row r="290" spans="2:5" ht="12.75">
      <c r="B290" s="55"/>
      <c r="C290" s="51"/>
      <c r="D290" s="51"/>
      <c r="E290" s="56"/>
    </row>
    <row r="291" spans="2:5" ht="12.75">
      <c r="B291" s="53" t="s">
        <v>33</v>
      </c>
      <c r="C291" s="69">
        <f>COUNTIF(AH238:AH262,"Excelente")</f>
        <v>0</v>
      </c>
      <c r="D291" s="67" t="e">
        <f>ROUND((C291/E277*100),1)</f>
        <v>#DIV/0!</v>
      </c>
      <c r="E291" s="65" t="s">
        <v>15</v>
      </c>
    </row>
    <row r="292" spans="2:5" ht="12.75">
      <c r="B292" s="55"/>
      <c r="C292" s="70"/>
      <c r="D292" s="68"/>
      <c r="E292" s="66"/>
    </row>
    <row r="293" spans="2:5" ht="12.75">
      <c r="B293" s="53" t="s">
        <v>32</v>
      </c>
      <c r="C293" s="69">
        <f>COUNTIF(AH238:AH262,"Sat. Bem")</f>
        <v>0</v>
      </c>
      <c r="D293" s="67" t="e">
        <f>ROUND((C293/E277*100),1)</f>
        <v>#DIV/0!</v>
      </c>
      <c r="E293" s="65" t="s">
        <v>15</v>
      </c>
    </row>
    <row r="294" spans="2:5" ht="12.75">
      <c r="B294" s="55"/>
      <c r="C294" s="70"/>
      <c r="D294" s="68"/>
      <c r="E294" s="66"/>
    </row>
    <row r="295" spans="2:5" ht="12.75">
      <c r="B295" s="53" t="s">
        <v>31</v>
      </c>
      <c r="C295" s="69">
        <f>COUNTIF(AH238:AH262,"Satisfaz")</f>
        <v>0</v>
      </c>
      <c r="D295" s="67" t="e">
        <f>ROUND((C295/E277*100),1)</f>
        <v>#DIV/0!</v>
      </c>
      <c r="E295" s="65" t="s">
        <v>15</v>
      </c>
    </row>
    <row r="296" spans="2:5" ht="12.75">
      <c r="B296" s="55"/>
      <c r="C296" s="70"/>
      <c r="D296" s="68"/>
      <c r="E296" s="66"/>
    </row>
    <row r="297" spans="2:5" ht="12.75">
      <c r="B297" s="53" t="s">
        <v>30</v>
      </c>
      <c r="C297" s="69">
        <f>COUNTIF(AH238:AH262,"Sat. Pouco")</f>
        <v>0</v>
      </c>
      <c r="D297" s="67" t="e">
        <f>ROUND((C297/E277*100),1)</f>
        <v>#DIV/0!</v>
      </c>
      <c r="E297" s="65" t="s">
        <v>15</v>
      </c>
    </row>
    <row r="298" spans="2:5" ht="12.75">
      <c r="B298" s="55"/>
      <c r="C298" s="70"/>
      <c r="D298" s="68"/>
      <c r="E298" s="66"/>
    </row>
    <row r="299" spans="2:5" ht="12.75">
      <c r="B299" s="53" t="s">
        <v>29</v>
      </c>
      <c r="C299" s="69">
        <f>COUNTIF(AH238:AH262,"Não Sat.")</f>
        <v>0</v>
      </c>
      <c r="D299" s="67" t="e">
        <f>ROUND((C299/E277*100),1)</f>
        <v>#DIV/0!</v>
      </c>
      <c r="E299" s="65" t="s">
        <v>15</v>
      </c>
    </row>
    <row r="300" spans="2:5" ht="12.75">
      <c r="B300" s="55"/>
      <c r="C300" s="70"/>
      <c r="D300" s="68"/>
      <c r="E300" s="66"/>
    </row>
    <row r="301" spans="2:5" ht="12.75">
      <c r="B301" s="53" t="s">
        <v>28</v>
      </c>
      <c r="C301" s="69">
        <f>COUNTIF(AH238:AH262,"M. Fraco")</f>
        <v>0</v>
      </c>
      <c r="D301" s="67" t="e">
        <f>ROUND((C301/E277*100),1)</f>
        <v>#DIV/0!</v>
      </c>
      <c r="E301" s="65" t="s">
        <v>15</v>
      </c>
    </row>
    <row r="302" spans="2:5" ht="12.75">
      <c r="B302" s="61"/>
      <c r="C302" s="46"/>
      <c r="D302" s="46"/>
      <c r="E302" s="62"/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3"/>
      <c r="C305" s="47"/>
      <c r="D305" s="47"/>
      <c r="E305" s="64"/>
    </row>
    <row r="309" spans="1:36" ht="15.75">
      <c r="A309" s="60"/>
      <c r="B309" s="60"/>
      <c r="C309" s="74" t="s">
        <v>27</v>
      </c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60"/>
      <c r="O309" s="60"/>
      <c r="P309" s="60" t="s">
        <v>36</v>
      </c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1"/>
      <c r="AJ309" s="1"/>
    </row>
    <row r="311" ht="13.5" thickBot="1"/>
    <row r="312" spans="1:36" ht="13.5" thickTop="1">
      <c r="A312" s="9"/>
      <c r="B312" s="27" t="s">
        <v>0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3" t="s">
        <v>1</v>
      </c>
      <c r="AC312" s="81" t="s">
        <v>2</v>
      </c>
      <c r="AD312" s="82"/>
      <c r="AE312" s="82"/>
      <c r="AF312" s="83"/>
      <c r="AG312" s="79" t="s">
        <v>14</v>
      </c>
      <c r="AH312" s="80"/>
      <c r="AI312" s="19"/>
      <c r="AJ312" s="3"/>
    </row>
    <row r="313" spans="1:35" ht="26.25">
      <c r="A313" s="10"/>
      <c r="B313" s="15" t="s">
        <v>17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24">
        <f>SUM(C313:AA313)</f>
        <v>0</v>
      </c>
      <c r="AC313" s="29" t="s">
        <v>3</v>
      </c>
      <c r="AD313" s="29" t="s">
        <v>4</v>
      </c>
      <c r="AE313" s="29" t="s">
        <v>5</v>
      </c>
      <c r="AF313" s="29" t="s">
        <v>6</v>
      </c>
      <c r="AG313" s="8" t="s">
        <v>15</v>
      </c>
      <c r="AH313" s="18" t="s">
        <v>16</v>
      </c>
      <c r="AI313" s="20"/>
    </row>
    <row r="314" spans="1:35" ht="12.75">
      <c r="A314" s="16" t="s">
        <v>7</v>
      </c>
      <c r="B314" s="17" t="s">
        <v>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5"/>
      <c r="AC314" s="31"/>
      <c r="AD314" s="31"/>
      <c r="AE314" s="31"/>
      <c r="AF314" s="32"/>
      <c r="AG314" s="13"/>
      <c r="AH314" s="12"/>
      <c r="AI314" s="20"/>
    </row>
    <row r="315" spans="1:35" ht="13.5">
      <c r="A315" s="11">
        <v>1</v>
      </c>
      <c r="B315" s="7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6">
        <f aca="true" t="shared" si="48" ref="AB315:AB339">IF(AI315&lt;&gt;0,SUM(C315:AA315),"")</f>
      </c>
      <c r="AC315" s="30">
        <f aca="true" t="shared" si="49" ref="AC315:AC339">SUM(COUNTIF(C315,C$313),COUNTIF(D315,D$313),COUNTIF(E315,E$313),COUNTIF(F315,F$313),COUNTIF(G315,G$313),COUNTIF(H315,H$313),COUNTIF(I315,I$313),COUNTIF(J315,J$313),COUNTIF(K315,K$313),COUNTIF(L315,L$313),COUNTIF(M315,M$313),COUNTIF(N315,N$313),COUNTIF(O315,O$313),COUNTIF(P315,P$313),COUNTIF(Q315,Q$313),COUNTIF(R315,R$313),COUNTIF(S315,S$313),COUNTIF(T315,T$313),COUNTIF(U315,U$313),COUNTIF(V315,V$313),COUNTIF(W315,W$313),COUNTIF(X315,X$313),COUNTIF(Y315,Y$313),COUNTIF(Z315,Z$313),COUNTIF(AA315,AA$313))</f>
        <v>0</v>
      </c>
      <c r="AD315" s="30">
        <f aca="true" t="shared" si="50" ref="AD315:AD339">COUNTA(C315:AA315)-AC315-AE315-AF315</f>
        <v>0</v>
      </c>
      <c r="AE315" s="30">
        <f aca="true" t="shared" si="51" ref="AE315:AE339">COUNTIF(C315:AA315,"0")</f>
        <v>0</v>
      </c>
      <c r="AF315" s="30">
        <f aca="true" t="shared" si="52" ref="AF315:AF339">COUNTIF(C315:AA315,"X")</f>
        <v>0</v>
      </c>
      <c r="AG315" s="21">
        <f aca="true" t="shared" si="53" ref="AG315:AG339">IF(AB315&lt;&gt;"",ROUND((AB315*100)/AB$313,0),"")</f>
      </c>
      <c r="AH315" s="14">
        <f aca="true" t="shared" si="54" ref="AH315:AH339">IF(AG315&lt;&gt;"",IF(AG315&gt;89,"Excelente",IF(AG315&gt;74,"Sat. Bem",IF(AG315&gt;55,"Satisfaz",IF(AG315&gt;49,"Sat. Pouco",IF(AG315&gt;20,"Não Sat.",IF(AG315&gt;=0,"M. Fraco","")))))),"")</f>
      </c>
      <c r="AI315" s="20">
        <f aca="true" t="shared" si="55" ref="AI315:AI339">COUNTA(C315:AA315)</f>
        <v>0</v>
      </c>
    </row>
    <row r="316" spans="1:35" ht="13.5">
      <c r="A316" s="11">
        <v>2</v>
      </c>
      <c r="B316" s="7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t="shared" si="48"/>
      </c>
      <c r="AC316" s="30">
        <f t="shared" si="49"/>
        <v>0</v>
      </c>
      <c r="AD316" s="30">
        <f t="shared" si="50"/>
        <v>0</v>
      </c>
      <c r="AE316" s="30">
        <f t="shared" si="51"/>
        <v>0</v>
      </c>
      <c r="AF316" s="30">
        <f t="shared" si="52"/>
        <v>0</v>
      </c>
      <c r="AG316" s="21">
        <f t="shared" si="53"/>
      </c>
      <c r="AH316" s="14">
        <f t="shared" si="54"/>
      </c>
      <c r="AI316" s="20">
        <f t="shared" si="55"/>
        <v>0</v>
      </c>
    </row>
    <row r="317" spans="1:35" ht="13.5">
      <c r="A317" s="11">
        <v>3</v>
      </c>
      <c r="B317" s="72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t="shared" si="53"/>
      </c>
      <c r="AH317" s="14">
        <f t="shared" si="54"/>
      </c>
      <c r="AI317" s="20">
        <f t="shared" si="55"/>
        <v>0</v>
      </c>
    </row>
    <row r="318" spans="1:35" ht="13.5">
      <c r="A318" s="11">
        <v>4</v>
      </c>
      <c r="B318" s="7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3"/>
      </c>
      <c r="AH318" s="14">
        <f t="shared" si="54"/>
      </c>
      <c r="AI318" s="20">
        <f t="shared" si="55"/>
        <v>0</v>
      </c>
    </row>
    <row r="319" spans="1:35" ht="13.5">
      <c r="A319" s="11">
        <v>5</v>
      </c>
      <c r="B319" s="7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3"/>
      </c>
      <c r="AH319" s="14">
        <f t="shared" si="54"/>
      </c>
      <c r="AI319" s="20">
        <f t="shared" si="55"/>
        <v>0</v>
      </c>
    </row>
    <row r="320" spans="1:35" ht="13.5">
      <c r="A320" s="11">
        <v>6</v>
      </c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3"/>
      </c>
      <c r="AH320" s="14">
        <f t="shared" si="54"/>
      </c>
      <c r="AI320" s="20">
        <f t="shared" si="55"/>
        <v>0</v>
      </c>
    </row>
    <row r="321" spans="1:35" ht="13.5">
      <c r="A321" s="11">
        <v>7</v>
      </c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3"/>
      </c>
      <c r="AH321" s="14">
        <f t="shared" si="54"/>
      </c>
      <c r="AI321" s="20">
        <f t="shared" si="55"/>
        <v>0</v>
      </c>
    </row>
    <row r="322" spans="1:35" ht="13.5">
      <c r="A322" s="11">
        <v>8</v>
      </c>
      <c r="B322" s="7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3"/>
      </c>
      <c r="AH322" s="14">
        <f t="shared" si="54"/>
      </c>
      <c r="AI322" s="20">
        <f t="shared" si="55"/>
        <v>0</v>
      </c>
    </row>
    <row r="323" spans="1:35" ht="13.5">
      <c r="A323" s="11">
        <v>9</v>
      </c>
      <c r="B323" s="7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3"/>
      </c>
      <c r="AH323" s="14">
        <f t="shared" si="54"/>
      </c>
      <c r="AI323" s="20">
        <f t="shared" si="55"/>
        <v>0</v>
      </c>
    </row>
    <row r="324" spans="1:35" ht="13.5">
      <c r="A324" s="11">
        <v>10</v>
      </c>
      <c r="B324" s="7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3"/>
      </c>
      <c r="AH324" s="14">
        <f t="shared" si="54"/>
      </c>
      <c r="AI324" s="20">
        <f t="shared" si="55"/>
        <v>0</v>
      </c>
    </row>
    <row r="325" spans="1:35" ht="13.5">
      <c r="A325" s="11">
        <v>11</v>
      </c>
      <c r="B325" s="7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3"/>
      </c>
      <c r="AH325" s="14">
        <f t="shared" si="54"/>
      </c>
      <c r="AI325" s="20">
        <f t="shared" si="55"/>
        <v>0</v>
      </c>
    </row>
    <row r="326" spans="1:35" ht="13.5">
      <c r="A326" s="11">
        <v>12</v>
      </c>
      <c r="B326" s="7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3"/>
      </c>
      <c r="AH326" s="14">
        <f t="shared" si="54"/>
      </c>
      <c r="AI326" s="20">
        <f t="shared" si="55"/>
        <v>0</v>
      </c>
    </row>
    <row r="327" spans="1:35" ht="13.5">
      <c r="A327" s="11">
        <v>13</v>
      </c>
      <c r="B327" s="7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3"/>
      </c>
      <c r="AH327" s="14">
        <f t="shared" si="54"/>
      </c>
      <c r="AI327" s="20">
        <f t="shared" si="55"/>
        <v>0</v>
      </c>
    </row>
    <row r="328" spans="1:35" ht="13.5">
      <c r="A328" s="11">
        <v>14</v>
      </c>
      <c r="B328" s="7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3"/>
      </c>
      <c r="AH328" s="14">
        <f t="shared" si="54"/>
      </c>
      <c r="AI328" s="20">
        <f t="shared" si="55"/>
        <v>0</v>
      </c>
    </row>
    <row r="329" spans="1:35" ht="13.5">
      <c r="A329" s="11">
        <v>15</v>
      </c>
      <c r="B329" s="7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3"/>
      </c>
      <c r="AH329" s="14">
        <f t="shared" si="54"/>
      </c>
      <c r="AI329" s="20">
        <f t="shared" si="55"/>
        <v>0</v>
      </c>
    </row>
    <row r="330" spans="1:35" ht="13.5">
      <c r="A330" s="11">
        <v>16</v>
      </c>
      <c r="B330" s="7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3"/>
      </c>
      <c r="AH330" s="14">
        <f t="shared" si="54"/>
      </c>
      <c r="AI330" s="20">
        <f t="shared" si="55"/>
        <v>0</v>
      </c>
    </row>
    <row r="331" spans="1:35" ht="13.5">
      <c r="A331" s="11">
        <v>17</v>
      </c>
      <c r="B331" s="7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3"/>
      </c>
      <c r="AH331" s="14">
        <f t="shared" si="54"/>
      </c>
      <c r="AI331" s="20">
        <f t="shared" si="55"/>
        <v>0</v>
      </c>
    </row>
    <row r="332" spans="1:35" ht="13.5">
      <c r="A332" s="11">
        <v>18</v>
      </c>
      <c r="B332" s="72"/>
      <c r="C332" s="49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6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3"/>
      </c>
      <c r="AH332" s="14">
        <f t="shared" si="54"/>
      </c>
      <c r="AI332" s="20">
        <f t="shared" si="55"/>
        <v>0</v>
      </c>
    </row>
    <row r="333" spans="1:35" ht="13.5">
      <c r="A333" s="11">
        <v>19</v>
      </c>
      <c r="B333" s="7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7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3"/>
      </c>
      <c r="AH333" s="14">
        <f t="shared" si="54"/>
      </c>
      <c r="AI333" s="20">
        <f t="shared" si="55"/>
        <v>0</v>
      </c>
    </row>
    <row r="334" spans="1:35" ht="13.5">
      <c r="A334" s="11">
        <v>20</v>
      </c>
      <c r="B334" s="7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3"/>
      </c>
      <c r="AH334" s="14">
        <f t="shared" si="54"/>
      </c>
      <c r="AI334" s="20">
        <f t="shared" si="55"/>
        <v>0</v>
      </c>
    </row>
    <row r="335" spans="1:35" ht="13.5">
      <c r="A335" s="11">
        <v>21</v>
      </c>
      <c r="B335" s="7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3"/>
      </c>
      <c r="AH335" s="14">
        <f t="shared" si="54"/>
      </c>
      <c r="AI335" s="20">
        <f t="shared" si="55"/>
        <v>0</v>
      </c>
    </row>
    <row r="336" spans="1:35" ht="13.5">
      <c r="A336" s="11">
        <v>22</v>
      </c>
      <c r="B336" s="7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3"/>
      </c>
      <c r="AH336" s="14">
        <f t="shared" si="54"/>
      </c>
      <c r="AI336" s="20">
        <f t="shared" si="55"/>
        <v>0</v>
      </c>
    </row>
    <row r="337" spans="1:35" ht="13.5">
      <c r="A337" s="11">
        <v>23</v>
      </c>
      <c r="B337" s="7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3"/>
      </c>
      <c r="AH337" s="14">
        <f t="shared" si="54"/>
      </c>
      <c r="AI337" s="20">
        <f t="shared" si="55"/>
        <v>0</v>
      </c>
    </row>
    <row r="338" spans="1:35" ht="13.5">
      <c r="A338" s="11">
        <v>24</v>
      </c>
      <c r="B338" s="7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3"/>
      </c>
      <c r="AH338" s="14">
        <f t="shared" si="54"/>
      </c>
      <c r="AI338" s="20">
        <f t="shared" si="55"/>
        <v>0</v>
      </c>
    </row>
    <row r="339" spans="1:35" ht="13.5">
      <c r="A339" s="11">
        <v>25</v>
      </c>
      <c r="B339" s="7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3"/>
      </c>
      <c r="AH339" s="14">
        <f t="shared" si="54"/>
      </c>
      <c r="AI339" s="20">
        <f t="shared" si="55"/>
        <v>0</v>
      </c>
    </row>
    <row r="340" spans="1:35" ht="13.5">
      <c r="A340" s="84" t="s">
        <v>9</v>
      </c>
      <c r="B340" s="33" t="s">
        <v>10</v>
      </c>
      <c r="C340" s="34">
        <f aca="true" t="shared" si="56" ref="C340:AA340">COUNTIF(C315:C339,C313)</f>
        <v>0</v>
      </c>
      <c r="D340" s="34">
        <f t="shared" si="56"/>
        <v>0</v>
      </c>
      <c r="E340" s="34">
        <f t="shared" si="56"/>
        <v>0</v>
      </c>
      <c r="F340" s="34">
        <f t="shared" si="56"/>
        <v>0</v>
      </c>
      <c r="G340" s="34">
        <f t="shared" si="56"/>
        <v>0</v>
      </c>
      <c r="H340" s="34">
        <f t="shared" si="56"/>
        <v>0</v>
      </c>
      <c r="I340" s="34">
        <f t="shared" si="56"/>
        <v>0</v>
      </c>
      <c r="J340" s="34">
        <f t="shared" si="56"/>
        <v>0</v>
      </c>
      <c r="K340" s="34">
        <f t="shared" si="56"/>
        <v>0</v>
      </c>
      <c r="L340" s="34">
        <f t="shared" si="56"/>
        <v>0</v>
      </c>
      <c r="M340" s="34">
        <f t="shared" si="56"/>
        <v>0</v>
      </c>
      <c r="N340" s="34">
        <f t="shared" si="56"/>
        <v>0</v>
      </c>
      <c r="O340" s="34">
        <f t="shared" si="56"/>
        <v>0</v>
      </c>
      <c r="P340" s="34">
        <f t="shared" si="56"/>
        <v>0</v>
      </c>
      <c r="Q340" s="34">
        <f t="shared" si="56"/>
        <v>0</v>
      </c>
      <c r="R340" s="34">
        <f t="shared" si="56"/>
        <v>0</v>
      </c>
      <c r="S340" s="34">
        <f t="shared" si="56"/>
        <v>0</v>
      </c>
      <c r="T340" s="34">
        <f t="shared" si="56"/>
        <v>0</v>
      </c>
      <c r="U340" s="34">
        <f t="shared" si="56"/>
        <v>0</v>
      </c>
      <c r="V340" s="34">
        <f t="shared" si="56"/>
        <v>0</v>
      </c>
      <c r="W340" s="34">
        <f t="shared" si="56"/>
        <v>0</v>
      </c>
      <c r="X340" s="34">
        <f t="shared" si="56"/>
        <v>0</v>
      </c>
      <c r="Y340" s="34">
        <f t="shared" si="56"/>
        <v>0</v>
      </c>
      <c r="Z340" s="34">
        <f t="shared" si="56"/>
        <v>0</v>
      </c>
      <c r="AA340" s="34">
        <f t="shared" si="56"/>
        <v>0</v>
      </c>
      <c r="AB340" s="35"/>
      <c r="AC340" s="35"/>
      <c r="AD340" s="35"/>
      <c r="AE340" s="35"/>
      <c r="AF340" s="35"/>
      <c r="AG340" s="36"/>
      <c r="AH340" s="37"/>
      <c r="AI340" s="20"/>
    </row>
    <row r="341" spans="1:35" ht="13.5">
      <c r="A341" s="84"/>
      <c r="B341" s="38" t="s">
        <v>11</v>
      </c>
      <c r="C341" s="22">
        <f aca="true" t="shared" si="57" ref="C341:AA341">COUNTIF(C315:C339,"&gt;0")-COUNTIF(C315:C339,C313)</f>
        <v>0</v>
      </c>
      <c r="D341" s="22">
        <f t="shared" si="57"/>
        <v>0</v>
      </c>
      <c r="E341" s="22">
        <f t="shared" si="57"/>
        <v>0</v>
      </c>
      <c r="F341" s="22">
        <f t="shared" si="57"/>
        <v>0</v>
      </c>
      <c r="G341" s="22">
        <f t="shared" si="57"/>
        <v>0</v>
      </c>
      <c r="H341" s="22">
        <f t="shared" si="57"/>
        <v>0</v>
      </c>
      <c r="I341" s="22">
        <f t="shared" si="57"/>
        <v>0</v>
      </c>
      <c r="J341" s="22">
        <f t="shared" si="57"/>
        <v>0</v>
      </c>
      <c r="K341" s="22">
        <f t="shared" si="57"/>
        <v>0</v>
      </c>
      <c r="L341" s="22">
        <f t="shared" si="57"/>
        <v>0</v>
      </c>
      <c r="M341" s="22">
        <f t="shared" si="57"/>
        <v>0</v>
      </c>
      <c r="N341" s="22">
        <f t="shared" si="57"/>
        <v>0</v>
      </c>
      <c r="O341" s="22">
        <f t="shared" si="57"/>
        <v>0</v>
      </c>
      <c r="P341" s="22">
        <f t="shared" si="57"/>
        <v>0</v>
      </c>
      <c r="Q341" s="22">
        <f t="shared" si="57"/>
        <v>0</v>
      </c>
      <c r="R341" s="22">
        <f t="shared" si="57"/>
        <v>0</v>
      </c>
      <c r="S341" s="22">
        <f t="shared" si="57"/>
        <v>0</v>
      </c>
      <c r="T341" s="22">
        <f t="shared" si="57"/>
        <v>0</v>
      </c>
      <c r="U341" s="22">
        <f t="shared" si="57"/>
        <v>0</v>
      </c>
      <c r="V341" s="22">
        <f t="shared" si="57"/>
        <v>0</v>
      </c>
      <c r="W341" s="22">
        <f t="shared" si="57"/>
        <v>0</v>
      </c>
      <c r="X341" s="22">
        <f t="shared" si="57"/>
        <v>0</v>
      </c>
      <c r="Y341" s="22">
        <f t="shared" si="57"/>
        <v>0</v>
      </c>
      <c r="Z341" s="22">
        <f t="shared" si="57"/>
        <v>0</v>
      </c>
      <c r="AA341" s="22">
        <f t="shared" si="57"/>
        <v>0</v>
      </c>
      <c r="AB341" s="30"/>
      <c r="AC341" s="30"/>
      <c r="AD341" s="30"/>
      <c r="AE341" s="30"/>
      <c r="AF341" s="30"/>
      <c r="AG341" s="39"/>
      <c r="AH341" s="40"/>
      <c r="AI341" s="20"/>
    </row>
    <row r="342" spans="1:35" ht="13.5">
      <c r="A342" s="84"/>
      <c r="B342" s="38" t="s">
        <v>12</v>
      </c>
      <c r="C342" s="22">
        <f aca="true" t="shared" si="58" ref="C342:AA342">COUNTIF(C315:C339,"0")</f>
        <v>0</v>
      </c>
      <c r="D342" s="22">
        <f t="shared" si="58"/>
        <v>0</v>
      </c>
      <c r="E342" s="22">
        <f t="shared" si="58"/>
        <v>0</v>
      </c>
      <c r="F342" s="22">
        <f t="shared" si="58"/>
        <v>0</v>
      </c>
      <c r="G342" s="22">
        <f t="shared" si="58"/>
        <v>0</v>
      </c>
      <c r="H342" s="22">
        <f t="shared" si="58"/>
        <v>0</v>
      </c>
      <c r="I342" s="22">
        <f t="shared" si="58"/>
        <v>0</v>
      </c>
      <c r="J342" s="22">
        <f t="shared" si="58"/>
        <v>0</v>
      </c>
      <c r="K342" s="22">
        <f t="shared" si="58"/>
        <v>0</v>
      </c>
      <c r="L342" s="22">
        <f t="shared" si="58"/>
        <v>0</v>
      </c>
      <c r="M342" s="22">
        <f t="shared" si="58"/>
        <v>0</v>
      </c>
      <c r="N342" s="22">
        <f t="shared" si="58"/>
        <v>0</v>
      </c>
      <c r="O342" s="22">
        <f t="shared" si="58"/>
        <v>0</v>
      </c>
      <c r="P342" s="22">
        <f t="shared" si="58"/>
        <v>0</v>
      </c>
      <c r="Q342" s="22">
        <f t="shared" si="58"/>
        <v>0</v>
      </c>
      <c r="R342" s="22">
        <f t="shared" si="58"/>
        <v>0</v>
      </c>
      <c r="S342" s="22">
        <f t="shared" si="58"/>
        <v>0</v>
      </c>
      <c r="T342" s="22">
        <f t="shared" si="58"/>
        <v>0</v>
      </c>
      <c r="U342" s="22">
        <f t="shared" si="58"/>
        <v>0</v>
      </c>
      <c r="V342" s="22">
        <f t="shared" si="58"/>
        <v>0</v>
      </c>
      <c r="W342" s="22">
        <f t="shared" si="58"/>
        <v>0</v>
      </c>
      <c r="X342" s="22">
        <f t="shared" si="58"/>
        <v>0</v>
      </c>
      <c r="Y342" s="22">
        <f t="shared" si="58"/>
        <v>0</v>
      </c>
      <c r="Z342" s="22">
        <f t="shared" si="58"/>
        <v>0</v>
      </c>
      <c r="AA342" s="22">
        <f t="shared" si="58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4.25" thickBot="1">
      <c r="A343" s="85"/>
      <c r="B343" s="41" t="s">
        <v>13</v>
      </c>
      <c r="C343" s="42">
        <f aca="true" t="shared" si="59" ref="C343:AA343">COUNTIF(C315:C339,"x")</f>
        <v>0</v>
      </c>
      <c r="D343" s="42">
        <f t="shared" si="59"/>
        <v>0</v>
      </c>
      <c r="E343" s="42">
        <f t="shared" si="59"/>
        <v>0</v>
      </c>
      <c r="F343" s="42">
        <f t="shared" si="59"/>
        <v>0</v>
      </c>
      <c r="G343" s="42">
        <f t="shared" si="59"/>
        <v>0</v>
      </c>
      <c r="H343" s="42">
        <f t="shared" si="59"/>
        <v>0</v>
      </c>
      <c r="I343" s="42">
        <f t="shared" si="59"/>
        <v>0</v>
      </c>
      <c r="J343" s="42">
        <f t="shared" si="59"/>
        <v>0</v>
      </c>
      <c r="K343" s="42">
        <f t="shared" si="59"/>
        <v>0</v>
      </c>
      <c r="L343" s="42">
        <f t="shared" si="59"/>
        <v>0</v>
      </c>
      <c r="M343" s="42">
        <f t="shared" si="59"/>
        <v>0</v>
      </c>
      <c r="N343" s="42">
        <f t="shared" si="59"/>
        <v>0</v>
      </c>
      <c r="O343" s="42">
        <f t="shared" si="59"/>
        <v>0</v>
      </c>
      <c r="P343" s="42">
        <f t="shared" si="59"/>
        <v>0</v>
      </c>
      <c r="Q343" s="42">
        <f t="shared" si="59"/>
        <v>0</v>
      </c>
      <c r="R343" s="42">
        <f t="shared" si="59"/>
        <v>0</v>
      </c>
      <c r="S343" s="42">
        <f t="shared" si="59"/>
        <v>0</v>
      </c>
      <c r="T343" s="42">
        <f t="shared" si="59"/>
        <v>0</v>
      </c>
      <c r="U343" s="42">
        <f t="shared" si="59"/>
        <v>0</v>
      </c>
      <c r="V343" s="42">
        <f t="shared" si="59"/>
        <v>0</v>
      </c>
      <c r="W343" s="42">
        <f t="shared" si="59"/>
        <v>0</v>
      </c>
      <c r="X343" s="42">
        <f t="shared" si="59"/>
        <v>0</v>
      </c>
      <c r="Y343" s="42">
        <f t="shared" si="59"/>
        <v>0</v>
      </c>
      <c r="Z343" s="42">
        <f t="shared" si="59"/>
        <v>0</v>
      </c>
      <c r="AA343" s="42">
        <f t="shared" si="59"/>
        <v>0</v>
      </c>
      <c r="AB343" s="43"/>
      <c r="AC343" s="43"/>
      <c r="AD343" s="43"/>
      <c r="AE343" s="43"/>
      <c r="AF343" s="43"/>
      <c r="AG343" s="44"/>
      <c r="AH343" s="45"/>
      <c r="AI343" s="20"/>
    </row>
    <row r="344" ht="13.5" thickTop="1"/>
    <row r="346" spans="1:36" ht="18">
      <c r="A346" s="86" t="str">
        <f>P309</f>
        <v>Teste de Matemática                5 º Ano             Turma C             Data</v>
      </c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71"/>
      <c r="AJ346" s="71"/>
    </row>
    <row r="348" spans="1:34" ht="18">
      <c r="A348" s="77" t="s">
        <v>18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</row>
    <row r="351" spans="2:5" ht="12.75">
      <c r="B351" s="57"/>
      <c r="C351" s="58"/>
      <c r="D351" s="58"/>
      <c r="E351" s="59"/>
    </row>
    <row r="352" spans="2:5" ht="12.75">
      <c r="B352" s="75" t="s">
        <v>20</v>
      </c>
      <c r="C352" s="76"/>
      <c r="D352" s="52"/>
      <c r="E352" s="54">
        <f>COUNTA(B315:B339)</f>
        <v>0</v>
      </c>
    </row>
    <row r="353" spans="2:5" ht="12.75">
      <c r="B353" s="55"/>
      <c r="C353" s="51"/>
      <c r="D353" s="51"/>
      <c r="E353" s="56"/>
    </row>
    <row r="354" spans="2:5" ht="12.75">
      <c r="B354" s="53" t="s">
        <v>19</v>
      </c>
      <c r="C354" s="52"/>
      <c r="D354" s="52"/>
      <c r="E354" s="54">
        <f>25-COUNTIF(AB315:AB339,"")</f>
        <v>0</v>
      </c>
    </row>
    <row r="355" spans="2:5" ht="12.75">
      <c r="B355" s="55"/>
      <c r="C355" s="51"/>
      <c r="D355" s="51"/>
      <c r="E355" s="56"/>
    </row>
    <row r="356" spans="2:5" ht="12.75">
      <c r="B356" s="53" t="s">
        <v>21</v>
      </c>
      <c r="C356" s="52" t="s">
        <v>15</v>
      </c>
      <c r="D356" s="52"/>
      <c r="E356" s="54" t="e">
        <f>AVERAGE(AG315:AG339)</f>
        <v>#DIV/0!</v>
      </c>
    </row>
    <row r="357" spans="2:5" ht="12.75">
      <c r="B357" s="55"/>
      <c r="C357" s="51"/>
      <c r="D357" s="51"/>
      <c r="E357" s="56"/>
    </row>
    <row r="358" spans="2:5" ht="12.75">
      <c r="B358" s="53" t="s">
        <v>22</v>
      </c>
      <c r="C358" s="52" t="s">
        <v>15</v>
      </c>
      <c r="D358" s="52"/>
      <c r="E358" s="54" t="e">
        <f>MODE(AG315:AG339)</f>
        <v>#N/A</v>
      </c>
    </row>
    <row r="359" spans="2:5" ht="12.75">
      <c r="B359" s="55"/>
      <c r="C359" s="51"/>
      <c r="D359" s="51"/>
      <c r="E359" s="56"/>
    </row>
    <row r="360" spans="2:5" ht="12.75">
      <c r="B360" s="53" t="s">
        <v>23</v>
      </c>
      <c r="C360" s="52" t="s">
        <v>15</v>
      </c>
      <c r="D360" s="52"/>
      <c r="E360" s="54">
        <f>MAX(AG315:AG339)</f>
        <v>0</v>
      </c>
    </row>
    <row r="361" spans="2:5" ht="12.75">
      <c r="B361" s="55"/>
      <c r="C361" s="51"/>
      <c r="D361" s="51"/>
      <c r="E361" s="56"/>
    </row>
    <row r="362" spans="2:5" ht="12.75">
      <c r="B362" s="53" t="s">
        <v>24</v>
      </c>
      <c r="C362" s="52" t="s">
        <v>15</v>
      </c>
      <c r="D362" s="52"/>
      <c r="E362" s="54">
        <f>MIN(AG315:AG339)</f>
        <v>0</v>
      </c>
    </row>
    <row r="363" spans="2:5" ht="12.75">
      <c r="B363" s="55"/>
      <c r="C363" s="51"/>
      <c r="D363" s="51"/>
      <c r="E363" s="56"/>
    </row>
    <row r="364" spans="2:5" ht="12.75">
      <c r="B364" s="53" t="s">
        <v>25</v>
      </c>
      <c r="C364" s="52"/>
      <c r="D364" s="52"/>
      <c r="E364" s="54">
        <f>COUNTIF(AG315:AG339,"&gt;=50")</f>
        <v>0</v>
      </c>
    </row>
    <row r="365" spans="2:5" ht="12.75">
      <c r="B365" s="55"/>
      <c r="C365" s="51"/>
      <c r="D365" s="51"/>
      <c r="E365" s="56"/>
    </row>
    <row r="366" spans="2:5" ht="12.75">
      <c r="B366" s="53" t="s">
        <v>26</v>
      </c>
      <c r="C366" s="52"/>
      <c r="D366" s="52"/>
      <c r="E366" s="54">
        <f>COUNTIF(AG315:AG339,"&lt;50")</f>
        <v>0</v>
      </c>
    </row>
    <row r="367" spans="2:5" ht="12.75">
      <c r="B367" s="55"/>
      <c r="C367" s="51"/>
      <c r="D367" s="51"/>
      <c r="E367" s="56"/>
    </row>
    <row r="368" spans="2:5" ht="12.75">
      <c r="B368" s="53" t="s">
        <v>33</v>
      </c>
      <c r="C368" s="69">
        <f>COUNTIF(AH315:AH339,"Excelente")</f>
        <v>0</v>
      </c>
      <c r="D368" s="67" t="e">
        <f>ROUND((C368/E354*100),1)</f>
        <v>#DIV/0!</v>
      </c>
      <c r="E368" s="65" t="s">
        <v>15</v>
      </c>
    </row>
    <row r="369" spans="2:5" ht="12.75">
      <c r="B369" s="55"/>
      <c r="C369" s="70"/>
      <c r="D369" s="68"/>
      <c r="E369" s="66"/>
    </row>
    <row r="370" spans="2:5" ht="12.75">
      <c r="B370" s="53" t="s">
        <v>32</v>
      </c>
      <c r="C370" s="69">
        <f>COUNTIF(AH315:AH339,"Sat. Bem")</f>
        <v>0</v>
      </c>
      <c r="D370" s="67" t="e">
        <f>ROUND((C370/E354*100),1)</f>
        <v>#DIV/0!</v>
      </c>
      <c r="E370" s="65" t="s">
        <v>15</v>
      </c>
    </row>
    <row r="371" spans="2:5" ht="12.75">
      <c r="B371" s="55"/>
      <c r="C371" s="70"/>
      <c r="D371" s="68"/>
      <c r="E371" s="66"/>
    </row>
    <row r="372" spans="2:5" ht="12.75">
      <c r="B372" s="53" t="s">
        <v>31</v>
      </c>
      <c r="C372" s="69">
        <f>COUNTIF(AH315:AH339,"Satisfaz")</f>
        <v>0</v>
      </c>
      <c r="D372" s="67" t="e">
        <f>ROUND((C372/E354*100),1)</f>
        <v>#DIV/0!</v>
      </c>
      <c r="E372" s="65" t="s">
        <v>15</v>
      </c>
    </row>
    <row r="373" spans="2:5" ht="12.75">
      <c r="B373" s="55"/>
      <c r="C373" s="70"/>
      <c r="D373" s="68"/>
      <c r="E373" s="66"/>
    </row>
    <row r="374" spans="2:5" ht="12.75">
      <c r="B374" s="53" t="s">
        <v>30</v>
      </c>
      <c r="C374" s="69">
        <f>COUNTIF(AH315:AH339,"Sat. Pouco")</f>
        <v>0</v>
      </c>
      <c r="D374" s="67" t="e">
        <f>ROUND((C374/E354*100),1)</f>
        <v>#DIV/0!</v>
      </c>
      <c r="E374" s="65" t="s">
        <v>15</v>
      </c>
    </row>
    <row r="375" spans="2:5" ht="12.75">
      <c r="B375" s="55"/>
      <c r="C375" s="70"/>
      <c r="D375" s="68"/>
      <c r="E375" s="66"/>
    </row>
    <row r="376" spans="2:5" ht="12.75">
      <c r="B376" s="53" t="s">
        <v>29</v>
      </c>
      <c r="C376" s="69">
        <f>COUNTIF(AH315:AH339,"Não Sat.")</f>
        <v>0</v>
      </c>
      <c r="D376" s="67" t="e">
        <f>ROUND((C376/E354*100),1)</f>
        <v>#DIV/0!</v>
      </c>
      <c r="E376" s="65" t="s">
        <v>15</v>
      </c>
    </row>
    <row r="377" spans="2:5" ht="12.75">
      <c r="B377" s="55"/>
      <c r="C377" s="70"/>
      <c r="D377" s="68"/>
      <c r="E377" s="66"/>
    </row>
    <row r="378" spans="2:5" ht="12.75">
      <c r="B378" s="53" t="s">
        <v>28</v>
      </c>
      <c r="C378" s="69">
        <f>COUNTIF(AH315:AH339,"M. Fraco")</f>
        <v>0</v>
      </c>
      <c r="D378" s="67" t="e">
        <f>ROUND((C378/E354*100),1)</f>
        <v>#DIV/0!</v>
      </c>
      <c r="E378" s="65" t="s">
        <v>15</v>
      </c>
    </row>
    <row r="379" spans="2:5" ht="12.75">
      <c r="B379" s="61"/>
      <c r="C379" s="46"/>
      <c r="D379" s="46"/>
      <c r="E379" s="62"/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3"/>
      <c r="C382" s="47"/>
      <c r="D382" s="47"/>
      <c r="E382" s="64"/>
    </row>
    <row r="386" spans="1:36" ht="15.75">
      <c r="A386" s="60"/>
      <c r="B386" s="60"/>
      <c r="C386" s="74" t="s">
        <v>27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60"/>
      <c r="O386" s="60"/>
      <c r="P386" s="60" t="s">
        <v>36</v>
      </c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1"/>
      <c r="AJ386" s="1"/>
    </row>
    <row r="388" ht="13.5" thickBot="1"/>
    <row r="389" spans="1:36" ht="13.5" thickTop="1">
      <c r="A389" s="9"/>
      <c r="B389" s="27" t="s">
        <v>0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3" t="s">
        <v>1</v>
      </c>
      <c r="AC389" s="81" t="s">
        <v>2</v>
      </c>
      <c r="AD389" s="82"/>
      <c r="AE389" s="82"/>
      <c r="AF389" s="83"/>
      <c r="AG389" s="79" t="s">
        <v>14</v>
      </c>
      <c r="AH389" s="80"/>
      <c r="AI389" s="19"/>
      <c r="AJ389" s="3"/>
    </row>
    <row r="390" spans="1:35" ht="26.25">
      <c r="A390" s="10"/>
      <c r="B390" s="15" t="s">
        <v>17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24">
        <f>SUM(C390:AA390)</f>
        <v>0</v>
      </c>
      <c r="AC390" s="29" t="s">
        <v>3</v>
      </c>
      <c r="AD390" s="29" t="s">
        <v>4</v>
      </c>
      <c r="AE390" s="29" t="s">
        <v>5</v>
      </c>
      <c r="AF390" s="29" t="s">
        <v>6</v>
      </c>
      <c r="AG390" s="8" t="s">
        <v>15</v>
      </c>
      <c r="AH390" s="18" t="s">
        <v>16</v>
      </c>
      <c r="AI390" s="20"/>
    </row>
    <row r="391" spans="1:35" ht="12.75">
      <c r="A391" s="16" t="s">
        <v>7</v>
      </c>
      <c r="B391" s="17" t="s">
        <v>8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5"/>
      <c r="AC391" s="31"/>
      <c r="AD391" s="31"/>
      <c r="AE391" s="31"/>
      <c r="AF391" s="32"/>
      <c r="AG391" s="13"/>
      <c r="AH391" s="12"/>
      <c r="AI391" s="20"/>
    </row>
    <row r="392" spans="1:35" ht="13.5">
      <c r="A392" s="11">
        <v>1</v>
      </c>
      <c r="B392" s="7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26">
        <f aca="true" t="shared" si="60" ref="AB392:AB416">IF(AI392&lt;&gt;0,SUM(C392:AA392),"")</f>
      </c>
      <c r="AC392" s="30">
        <f aca="true" t="shared" si="61" ref="AC392:AC416">SUM(COUNTIF(C392,C$390),COUNTIF(D392,D$390),COUNTIF(E392,E$390),COUNTIF(F392,F$390),COUNTIF(G392,G$390),COUNTIF(H392,H$390),COUNTIF(I392,I$390),COUNTIF(J392,J$390),COUNTIF(K392,K$390),COUNTIF(L392,L$390),COUNTIF(M392,M$390),COUNTIF(N392,N$390),COUNTIF(O392,O$390),COUNTIF(P392,P$390),COUNTIF(Q392,Q$390),COUNTIF(R392,R$390),COUNTIF(S392,S$390),COUNTIF(T392,T$390),COUNTIF(U392,U$390),COUNTIF(V392,V$390),COUNTIF(W392,W$390),COUNTIF(X392,X$390),COUNTIF(Y392,Y$390),COUNTIF(Z392,Z$390),COUNTIF(AA392,AA$390))</f>
        <v>0</v>
      </c>
      <c r="AD392" s="30">
        <f aca="true" t="shared" si="62" ref="AD392:AD416">COUNTA(C392:AA392)-AC392-AE392-AF392</f>
        <v>0</v>
      </c>
      <c r="AE392" s="30">
        <f aca="true" t="shared" si="63" ref="AE392:AE416">COUNTIF(C392:AA392,"0")</f>
        <v>0</v>
      </c>
      <c r="AF392" s="30">
        <f aca="true" t="shared" si="64" ref="AF392:AF416">COUNTIF(C392:AA392,"X")</f>
        <v>0</v>
      </c>
      <c r="AG392" s="21">
        <f aca="true" t="shared" si="65" ref="AG392:AG416">IF(AB392&lt;&gt;"",ROUND((AB392*100)/AB$390,0),"")</f>
      </c>
      <c r="AH392" s="14">
        <f aca="true" t="shared" si="66" ref="AH392:AH416">IF(AG392&lt;&gt;"",IF(AG392&gt;89,"Excelente",IF(AG392&gt;74,"Sat. Bem",IF(AG392&gt;55,"Satisfaz",IF(AG392&gt;49,"Sat. Pouco",IF(AG392&gt;20,"Não Sat.",IF(AG392&gt;=0,"M. Fraco","")))))),"")</f>
      </c>
      <c r="AI392" s="20">
        <f aca="true" t="shared" si="67" ref="AI392:AI416">COUNTA(C392:AA392)</f>
        <v>0</v>
      </c>
    </row>
    <row r="393" spans="1:35" ht="13.5">
      <c r="A393" s="11">
        <v>2</v>
      </c>
      <c r="B393" s="7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t="shared" si="60"/>
      </c>
      <c r="AC393" s="30">
        <f t="shared" si="61"/>
        <v>0</v>
      </c>
      <c r="AD393" s="30">
        <f t="shared" si="62"/>
        <v>0</v>
      </c>
      <c r="AE393" s="30">
        <f t="shared" si="63"/>
        <v>0</v>
      </c>
      <c r="AF393" s="30">
        <f t="shared" si="64"/>
        <v>0</v>
      </c>
      <c r="AG393" s="21">
        <f t="shared" si="65"/>
      </c>
      <c r="AH393" s="14">
        <f t="shared" si="66"/>
      </c>
      <c r="AI393" s="20">
        <f t="shared" si="67"/>
        <v>0</v>
      </c>
    </row>
    <row r="394" spans="1:35" ht="13.5">
      <c r="A394" s="11">
        <v>3</v>
      </c>
      <c r="B394" s="72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5"/>
      <c r="AB394" s="26">
        <f t="shared" si="60"/>
      </c>
      <c r="AC394" s="30">
        <f t="shared" si="61"/>
        <v>0</v>
      </c>
      <c r="AD394" s="30">
        <f t="shared" si="62"/>
        <v>0</v>
      </c>
      <c r="AE394" s="30">
        <f t="shared" si="63"/>
        <v>0</v>
      </c>
      <c r="AF394" s="30">
        <f t="shared" si="64"/>
        <v>0</v>
      </c>
      <c r="AG394" s="21">
        <f t="shared" si="65"/>
      </c>
      <c r="AH394" s="14">
        <f t="shared" si="66"/>
      </c>
      <c r="AI394" s="20">
        <f t="shared" si="67"/>
        <v>0</v>
      </c>
    </row>
    <row r="395" spans="1:35" ht="13.5">
      <c r="A395" s="11">
        <v>4</v>
      </c>
      <c r="B395" s="7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26">
        <f t="shared" si="60"/>
      </c>
      <c r="AC395" s="30">
        <f t="shared" si="61"/>
        <v>0</v>
      </c>
      <c r="AD395" s="30">
        <f t="shared" si="62"/>
        <v>0</v>
      </c>
      <c r="AE395" s="30">
        <f t="shared" si="63"/>
        <v>0</v>
      </c>
      <c r="AF395" s="30">
        <f t="shared" si="64"/>
        <v>0</v>
      </c>
      <c r="AG395" s="21">
        <f t="shared" si="65"/>
      </c>
      <c r="AH395" s="14">
        <f t="shared" si="66"/>
      </c>
      <c r="AI395" s="20">
        <f t="shared" si="67"/>
        <v>0</v>
      </c>
    </row>
    <row r="396" spans="1:35" ht="13.5">
      <c r="A396" s="11">
        <v>5</v>
      </c>
      <c r="B396" s="7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 t="shared" si="61"/>
        <v>0</v>
      </c>
      <c r="AD396" s="30">
        <f t="shared" si="62"/>
        <v>0</v>
      </c>
      <c r="AE396" s="30">
        <f t="shared" si="63"/>
        <v>0</v>
      </c>
      <c r="AF396" s="30">
        <f t="shared" si="64"/>
        <v>0</v>
      </c>
      <c r="AG396" s="21">
        <f t="shared" si="65"/>
      </c>
      <c r="AH396" s="14">
        <f t="shared" si="66"/>
      </c>
      <c r="AI396" s="20">
        <f t="shared" si="67"/>
        <v>0</v>
      </c>
    </row>
    <row r="397" spans="1:35" ht="13.5">
      <c r="A397" s="11">
        <v>6</v>
      </c>
      <c r="B397" s="7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 t="shared" si="61"/>
        <v>0</v>
      </c>
      <c r="AD397" s="30">
        <f t="shared" si="62"/>
        <v>0</v>
      </c>
      <c r="AE397" s="30">
        <f t="shared" si="63"/>
        <v>0</v>
      </c>
      <c r="AF397" s="30">
        <f t="shared" si="64"/>
        <v>0</v>
      </c>
      <c r="AG397" s="21">
        <f t="shared" si="65"/>
      </c>
      <c r="AH397" s="14">
        <f t="shared" si="66"/>
      </c>
      <c r="AI397" s="20">
        <f t="shared" si="67"/>
        <v>0</v>
      </c>
    </row>
    <row r="398" spans="1:35" ht="13.5">
      <c r="A398" s="11">
        <v>7</v>
      </c>
      <c r="B398" s="7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 t="shared" si="61"/>
        <v>0</v>
      </c>
      <c r="AD398" s="30">
        <f t="shared" si="62"/>
        <v>0</v>
      </c>
      <c r="AE398" s="30">
        <f t="shared" si="63"/>
        <v>0</v>
      </c>
      <c r="AF398" s="30">
        <f t="shared" si="64"/>
        <v>0</v>
      </c>
      <c r="AG398" s="21">
        <f t="shared" si="65"/>
      </c>
      <c r="AH398" s="14">
        <f t="shared" si="66"/>
      </c>
      <c r="AI398" s="20">
        <f t="shared" si="67"/>
        <v>0</v>
      </c>
    </row>
    <row r="399" spans="1:35" ht="13.5">
      <c r="A399" s="11">
        <v>8</v>
      </c>
      <c r="B399" s="7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 t="shared" si="61"/>
        <v>0</v>
      </c>
      <c r="AD399" s="30">
        <f t="shared" si="62"/>
        <v>0</v>
      </c>
      <c r="AE399" s="30">
        <f t="shared" si="63"/>
        <v>0</v>
      </c>
      <c r="AF399" s="30">
        <f t="shared" si="64"/>
        <v>0</v>
      </c>
      <c r="AG399" s="21">
        <f t="shared" si="65"/>
      </c>
      <c r="AH399" s="14">
        <f t="shared" si="66"/>
      </c>
      <c r="AI399" s="20">
        <f t="shared" si="67"/>
        <v>0</v>
      </c>
    </row>
    <row r="400" spans="1:35" ht="13.5">
      <c r="A400" s="11">
        <v>9</v>
      </c>
      <c r="B400" s="7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 t="shared" si="61"/>
        <v>0</v>
      </c>
      <c r="AD400" s="30">
        <f t="shared" si="62"/>
        <v>0</v>
      </c>
      <c r="AE400" s="30">
        <f t="shared" si="63"/>
        <v>0</v>
      </c>
      <c r="AF400" s="30">
        <f t="shared" si="64"/>
        <v>0</v>
      </c>
      <c r="AG400" s="21">
        <f t="shared" si="65"/>
      </c>
      <c r="AH400" s="14">
        <f t="shared" si="66"/>
      </c>
      <c r="AI400" s="20">
        <f t="shared" si="67"/>
        <v>0</v>
      </c>
    </row>
    <row r="401" spans="1:35" ht="13.5">
      <c r="A401" s="11">
        <v>10</v>
      </c>
      <c r="B401" s="7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 t="shared" si="61"/>
        <v>0</v>
      </c>
      <c r="AD401" s="30">
        <f t="shared" si="62"/>
        <v>0</v>
      </c>
      <c r="AE401" s="30">
        <f t="shared" si="63"/>
        <v>0</v>
      </c>
      <c r="AF401" s="30">
        <f t="shared" si="64"/>
        <v>0</v>
      </c>
      <c r="AG401" s="21">
        <f t="shared" si="65"/>
      </c>
      <c r="AH401" s="14">
        <f t="shared" si="66"/>
      </c>
      <c r="AI401" s="20">
        <f t="shared" si="67"/>
        <v>0</v>
      </c>
    </row>
    <row r="402" spans="1:35" ht="13.5">
      <c r="A402" s="11">
        <v>11</v>
      </c>
      <c r="B402" s="7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 t="shared" si="61"/>
        <v>0</v>
      </c>
      <c r="AD402" s="30">
        <f t="shared" si="62"/>
        <v>0</v>
      </c>
      <c r="AE402" s="30">
        <f t="shared" si="63"/>
        <v>0</v>
      </c>
      <c r="AF402" s="30">
        <f t="shared" si="64"/>
        <v>0</v>
      </c>
      <c r="AG402" s="21">
        <f t="shared" si="65"/>
      </c>
      <c r="AH402" s="14">
        <f t="shared" si="66"/>
      </c>
      <c r="AI402" s="20">
        <f t="shared" si="67"/>
        <v>0</v>
      </c>
    </row>
    <row r="403" spans="1:35" ht="13.5">
      <c r="A403" s="11">
        <v>12</v>
      </c>
      <c r="B403" s="7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 t="shared" si="61"/>
        <v>0</v>
      </c>
      <c r="AD403" s="30">
        <f t="shared" si="62"/>
        <v>0</v>
      </c>
      <c r="AE403" s="30">
        <f t="shared" si="63"/>
        <v>0</v>
      </c>
      <c r="AF403" s="30">
        <f t="shared" si="64"/>
        <v>0</v>
      </c>
      <c r="AG403" s="21">
        <f t="shared" si="65"/>
      </c>
      <c r="AH403" s="14">
        <f t="shared" si="66"/>
      </c>
      <c r="AI403" s="20">
        <f t="shared" si="67"/>
        <v>0</v>
      </c>
    </row>
    <row r="404" spans="1:35" ht="13.5">
      <c r="A404" s="11">
        <v>13</v>
      </c>
      <c r="B404" s="7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 t="shared" si="61"/>
        <v>0</v>
      </c>
      <c r="AD404" s="30">
        <f t="shared" si="62"/>
        <v>0</v>
      </c>
      <c r="AE404" s="30">
        <f t="shared" si="63"/>
        <v>0</v>
      </c>
      <c r="AF404" s="30">
        <f t="shared" si="64"/>
        <v>0</v>
      </c>
      <c r="AG404" s="21">
        <f t="shared" si="65"/>
      </c>
      <c r="AH404" s="14">
        <f t="shared" si="66"/>
      </c>
      <c r="AI404" s="20">
        <f t="shared" si="67"/>
        <v>0</v>
      </c>
    </row>
    <row r="405" spans="1:35" ht="13.5">
      <c r="A405" s="11">
        <v>14</v>
      </c>
      <c r="B405" s="7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 t="shared" si="61"/>
        <v>0</v>
      </c>
      <c r="AD405" s="30">
        <f t="shared" si="62"/>
        <v>0</v>
      </c>
      <c r="AE405" s="30">
        <f t="shared" si="63"/>
        <v>0</v>
      </c>
      <c r="AF405" s="30">
        <f t="shared" si="64"/>
        <v>0</v>
      </c>
      <c r="AG405" s="21">
        <f t="shared" si="65"/>
      </c>
      <c r="AH405" s="14">
        <f t="shared" si="66"/>
      </c>
      <c r="AI405" s="20">
        <f t="shared" si="67"/>
        <v>0</v>
      </c>
    </row>
    <row r="406" spans="1:35" ht="13.5">
      <c r="A406" s="11">
        <v>15</v>
      </c>
      <c r="B406" s="7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 t="shared" si="61"/>
        <v>0</v>
      </c>
      <c r="AD406" s="30">
        <f t="shared" si="62"/>
        <v>0</v>
      </c>
      <c r="AE406" s="30">
        <f t="shared" si="63"/>
        <v>0</v>
      </c>
      <c r="AF406" s="30">
        <f t="shared" si="64"/>
        <v>0</v>
      </c>
      <c r="AG406" s="21">
        <f t="shared" si="65"/>
      </c>
      <c r="AH406" s="14">
        <f t="shared" si="66"/>
      </c>
      <c r="AI406" s="20">
        <f t="shared" si="67"/>
        <v>0</v>
      </c>
    </row>
    <row r="407" spans="1:35" ht="13.5">
      <c r="A407" s="11">
        <v>16</v>
      </c>
      <c r="B407" s="7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 t="shared" si="61"/>
        <v>0</v>
      </c>
      <c r="AD407" s="30">
        <f t="shared" si="62"/>
        <v>0</v>
      </c>
      <c r="AE407" s="30">
        <f t="shared" si="63"/>
        <v>0</v>
      </c>
      <c r="AF407" s="30">
        <f t="shared" si="64"/>
        <v>0</v>
      </c>
      <c r="AG407" s="21">
        <f t="shared" si="65"/>
      </c>
      <c r="AH407" s="14">
        <f t="shared" si="66"/>
      </c>
      <c r="AI407" s="20">
        <f t="shared" si="67"/>
        <v>0</v>
      </c>
    </row>
    <row r="408" spans="1:35" ht="13.5">
      <c r="A408" s="11">
        <v>17</v>
      </c>
      <c r="B408" s="7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 t="shared" si="61"/>
        <v>0</v>
      </c>
      <c r="AD408" s="30">
        <f t="shared" si="62"/>
        <v>0</v>
      </c>
      <c r="AE408" s="30">
        <f t="shared" si="63"/>
        <v>0</v>
      </c>
      <c r="AF408" s="30">
        <f t="shared" si="64"/>
        <v>0</v>
      </c>
      <c r="AG408" s="21">
        <f t="shared" si="65"/>
      </c>
      <c r="AH408" s="14">
        <f t="shared" si="66"/>
      </c>
      <c r="AI408" s="20">
        <f t="shared" si="67"/>
        <v>0</v>
      </c>
    </row>
    <row r="409" spans="1:35" ht="13.5">
      <c r="A409" s="11">
        <v>18</v>
      </c>
      <c r="B409" s="72"/>
      <c r="C409" s="49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6"/>
      <c r="AB409" s="26">
        <f t="shared" si="60"/>
      </c>
      <c r="AC409" s="30">
        <f t="shared" si="61"/>
        <v>0</v>
      </c>
      <c r="AD409" s="30">
        <f t="shared" si="62"/>
        <v>0</v>
      </c>
      <c r="AE409" s="30">
        <f t="shared" si="63"/>
        <v>0</v>
      </c>
      <c r="AF409" s="30">
        <f t="shared" si="64"/>
        <v>0</v>
      </c>
      <c r="AG409" s="21">
        <f t="shared" si="65"/>
      </c>
      <c r="AH409" s="14">
        <f t="shared" si="66"/>
      </c>
      <c r="AI409" s="20">
        <f t="shared" si="67"/>
        <v>0</v>
      </c>
    </row>
    <row r="410" spans="1:35" ht="13.5">
      <c r="A410" s="11">
        <v>19</v>
      </c>
      <c r="B410" s="7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7"/>
      <c r="AB410" s="26">
        <f t="shared" si="60"/>
      </c>
      <c r="AC410" s="30">
        <f t="shared" si="61"/>
        <v>0</v>
      </c>
      <c r="AD410" s="30">
        <f t="shared" si="62"/>
        <v>0</v>
      </c>
      <c r="AE410" s="30">
        <f t="shared" si="63"/>
        <v>0</v>
      </c>
      <c r="AF410" s="30">
        <f t="shared" si="64"/>
        <v>0</v>
      </c>
      <c r="AG410" s="21">
        <f t="shared" si="65"/>
      </c>
      <c r="AH410" s="14">
        <f t="shared" si="66"/>
      </c>
      <c r="AI410" s="20">
        <f t="shared" si="67"/>
        <v>0</v>
      </c>
    </row>
    <row r="411" spans="1:35" ht="13.5">
      <c r="A411" s="11">
        <v>20</v>
      </c>
      <c r="B411" s="7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 t="shared" si="61"/>
        <v>0</v>
      </c>
      <c r="AD411" s="30">
        <f t="shared" si="62"/>
        <v>0</v>
      </c>
      <c r="AE411" s="30">
        <f t="shared" si="63"/>
        <v>0</v>
      </c>
      <c r="AF411" s="30">
        <f t="shared" si="64"/>
        <v>0</v>
      </c>
      <c r="AG411" s="21">
        <f t="shared" si="65"/>
      </c>
      <c r="AH411" s="14">
        <f t="shared" si="66"/>
      </c>
      <c r="AI411" s="20">
        <f t="shared" si="67"/>
        <v>0</v>
      </c>
    </row>
    <row r="412" spans="1:35" ht="13.5">
      <c r="A412" s="11">
        <v>21</v>
      </c>
      <c r="B412" s="7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26">
        <f t="shared" si="60"/>
      </c>
      <c r="AC412" s="30">
        <f t="shared" si="61"/>
        <v>0</v>
      </c>
      <c r="AD412" s="30">
        <f t="shared" si="62"/>
        <v>0</v>
      </c>
      <c r="AE412" s="30">
        <f t="shared" si="63"/>
        <v>0</v>
      </c>
      <c r="AF412" s="30">
        <f t="shared" si="64"/>
        <v>0</v>
      </c>
      <c r="AG412" s="21">
        <f t="shared" si="65"/>
      </c>
      <c r="AH412" s="14">
        <f t="shared" si="66"/>
      </c>
      <c r="AI412" s="20">
        <f t="shared" si="67"/>
        <v>0</v>
      </c>
    </row>
    <row r="413" spans="1:35" ht="13.5">
      <c r="A413" s="11">
        <v>22</v>
      </c>
      <c r="B413" s="7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 t="shared" si="61"/>
        <v>0</v>
      </c>
      <c r="AD413" s="30">
        <f t="shared" si="62"/>
        <v>0</v>
      </c>
      <c r="AE413" s="30">
        <f t="shared" si="63"/>
        <v>0</v>
      </c>
      <c r="AF413" s="30">
        <f t="shared" si="64"/>
        <v>0</v>
      </c>
      <c r="AG413" s="21">
        <f t="shared" si="65"/>
      </c>
      <c r="AH413" s="14">
        <f t="shared" si="66"/>
      </c>
      <c r="AI413" s="20">
        <f t="shared" si="67"/>
        <v>0</v>
      </c>
    </row>
    <row r="414" spans="1:35" ht="13.5">
      <c r="A414" s="11">
        <v>23</v>
      </c>
      <c r="B414" s="7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 t="shared" si="61"/>
        <v>0</v>
      </c>
      <c r="AD414" s="30">
        <f t="shared" si="62"/>
        <v>0</v>
      </c>
      <c r="AE414" s="30">
        <f t="shared" si="63"/>
        <v>0</v>
      </c>
      <c r="AF414" s="30">
        <f t="shared" si="64"/>
        <v>0</v>
      </c>
      <c r="AG414" s="21">
        <f t="shared" si="65"/>
      </c>
      <c r="AH414" s="14">
        <f t="shared" si="66"/>
      </c>
      <c r="AI414" s="20">
        <f t="shared" si="67"/>
        <v>0</v>
      </c>
    </row>
    <row r="415" spans="1:35" ht="13.5">
      <c r="A415" s="11">
        <v>24</v>
      </c>
      <c r="B415" s="7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 t="shared" si="61"/>
        <v>0</v>
      </c>
      <c r="AD415" s="30">
        <f t="shared" si="62"/>
        <v>0</v>
      </c>
      <c r="AE415" s="30">
        <f t="shared" si="63"/>
        <v>0</v>
      </c>
      <c r="AF415" s="30">
        <f t="shared" si="64"/>
        <v>0</v>
      </c>
      <c r="AG415" s="21">
        <f t="shared" si="65"/>
      </c>
      <c r="AH415" s="14">
        <f t="shared" si="66"/>
      </c>
      <c r="AI415" s="20">
        <f t="shared" si="67"/>
        <v>0</v>
      </c>
    </row>
    <row r="416" spans="1:35" ht="13.5">
      <c r="A416" s="11">
        <v>25</v>
      </c>
      <c r="B416" s="7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 t="shared" si="61"/>
        <v>0</v>
      </c>
      <c r="AD416" s="30">
        <f t="shared" si="62"/>
        <v>0</v>
      </c>
      <c r="AE416" s="30">
        <f t="shared" si="63"/>
        <v>0</v>
      </c>
      <c r="AF416" s="30">
        <f t="shared" si="64"/>
        <v>0</v>
      </c>
      <c r="AG416" s="21">
        <f t="shared" si="65"/>
      </c>
      <c r="AH416" s="14">
        <f t="shared" si="66"/>
      </c>
      <c r="AI416" s="20">
        <f t="shared" si="67"/>
        <v>0</v>
      </c>
    </row>
    <row r="417" spans="1:35" ht="13.5">
      <c r="A417" s="84" t="s">
        <v>9</v>
      </c>
      <c r="B417" s="33" t="s">
        <v>10</v>
      </c>
      <c r="C417" s="34">
        <f aca="true" t="shared" si="68" ref="C417:AA417">COUNTIF(C392:C416,C390)</f>
        <v>0</v>
      </c>
      <c r="D417" s="34">
        <f t="shared" si="68"/>
        <v>0</v>
      </c>
      <c r="E417" s="34">
        <f t="shared" si="68"/>
        <v>0</v>
      </c>
      <c r="F417" s="34">
        <f t="shared" si="68"/>
        <v>0</v>
      </c>
      <c r="G417" s="34">
        <f t="shared" si="68"/>
        <v>0</v>
      </c>
      <c r="H417" s="34">
        <f t="shared" si="68"/>
        <v>0</v>
      </c>
      <c r="I417" s="34">
        <f t="shared" si="68"/>
        <v>0</v>
      </c>
      <c r="J417" s="34">
        <f t="shared" si="68"/>
        <v>0</v>
      </c>
      <c r="K417" s="34">
        <f t="shared" si="68"/>
        <v>0</v>
      </c>
      <c r="L417" s="34">
        <f t="shared" si="68"/>
        <v>0</v>
      </c>
      <c r="M417" s="34">
        <f t="shared" si="68"/>
        <v>0</v>
      </c>
      <c r="N417" s="34">
        <f t="shared" si="68"/>
        <v>0</v>
      </c>
      <c r="O417" s="34">
        <f t="shared" si="68"/>
        <v>0</v>
      </c>
      <c r="P417" s="34">
        <f t="shared" si="68"/>
        <v>0</v>
      </c>
      <c r="Q417" s="34">
        <f t="shared" si="68"/>
        <v>0</v>
      </c>
      <c r="R417" s="34">
        <f t="shared" si="68"/>
        <v>0</v>
      </c>
      <c r="S417" s="34">
        <f t="shared" si="68"/>
        <v>0</v>
      </c>
      <c r="T417" s="34">
        <f t="shared" si="68"/>
        <v>0</v>
      </c>
      <c r="U417" s="34">
        <f t="shared" si="68"/>
        <v>0</v>
      </c>
      <c r="V417" s="34">
        <f t="shared" si="68"/>
        <v>0</v>
      </c>
      <c r="W417" s="34">
        <f t="shared" si="68"/>
        <v>0</v>
      </c>
      <c r="X417" s="34">
        <f t="shared" si="68"/>
        <v>0</v>
      </c>
      <c r="Y417" s="34">
        <f t="shared" si="68"/>
        <v>0</v>
      </c>
      <c r="Z417" s="34">
        <f t="shared" si="68"/>
        <v>0</v>
      </c>
      <c r="AA417" s="34">
        <f t="shared" si="68"/>
        <v>0</v>
      </c>
      <c r="AB417" s="35"/>
      <c r="AC417" s="35"/>
      <c r="AD417" s="35"/>
      <c r="AE417" s="35"/>
      <c r="AF417" s="35"/>
      <c r="AG417" s="36"/>
      <c r="AH417" s="37"/>
      <c r="AI417" s="20"/>
    </row>
    <row r="418" spans="1:35" ht="13.5">
      <c r="A418" s="84"/>
      <c r="B418" s="38" t="s">
        <v>11</v>
      </c>
      <c r="C418" s="22">
        <f aca="true" t="shared" si="69" ref="C418:AA418">COUNTIF(C392:C416,"&gt;0")-COUNTIF(C392:C416,C390)</f>
        <v>0</v>
      </c>
      <c r="D418" s="22">
        <f t="shared" si="69"/>
        <v>0</v>
      </c>
      <c r="E418" s="22">
        <f t="shared" si="69"/>
        <v>0</v>
      </c>
      <c r="F418" s="22">
        <f t="shared" si="69"/>
        <v>0</v>
      </c>
      <c r="G418" s="22">
        <f t="shared" si="69"/>
        <v>0</v>
      </c>
      <c r="H418" s="22">
        <f t="shared" si="69"/>
        <v>0</v>
      </c>
      <c r="I418" s="22">
        <f t="shared" si="69"/>
        <v>0</v>
      </c>
      <c r="J418" s="22">
        <f t="shared" si="69"/>
        <v>0</v>
      </c>
      <c r="K418" s="22">
        <f t="shared" si="69"/>
        <v>0</v>
      </c>
      <c r="L418" s="22">
        <f t="shared" si="69"/>
        <v>0</v>
      </c>
      <c r="M418" s="22">
        <f t="shared" si="69"/>
        <v>0</v>
      </c>
      <c r="N418" s="22">
        <f t="shared" si="69"/>
        <v>0</v>
      </c>
      <c r="O418" s="22">
        <f t="shared" si="69"/>
        <v>0</v>
      </c>
      <c r="P418" s="22">
        <f t="shared" si="69"/>
        <v>0</v>
      </c>
      <c r="Q418" s="22">
        <f t="shared" si="69"/>
        <v>0</v>
      </c>
      <c r="R418" s="22">
        <f t="shared" si="69"/>
        <v>0</v>
      </c>
      <c r="S418" s="22">
        <f t="shared" si="69"/>
        <v>0</v>
      </c>
      <c r="T418" s="22">
        <f t="shared" si="69"/>
        <v>0</v>
      </c>
      <c r="U418" s="22">
        <f t="shared" si="69"/>
        <v>0</v>
      </c>
      <c r="V418" s="22">
        <f t="shared" si="69"/>
        <v>0</v>
      </c>
      <c r="W418" s="22">
        <f t="shared" si="69"/>
        <v>0</v>
      </c>
      <c r="X418" s="22">
        <f t="shared" si="69"/>
        <v>0</v>
      </c>
      <c r="Y418" s="22">
        <f t="shared" si="69"/>
        <v>0</v>
      </c>
      <c r="Z418" s="22">
        <f t="shared" si="69"/>
        <v>0</v>
      </c>
      <c r="AA418" s="22">
        <f t="shared" si="69"/>
        <v>0</v>
      </c>
      <c r="AB418" s="30"/>
      <c r="AC418" s="30"/>
      <c r="AD418" s="30"/>
      <c r="AE418" s="30"/>
      <c r="AF418" s="30"/>
      <c r="AG418" s="39"/>
      <c r="AH418" s="40"/>
      <c r="AI418" s="20"/>
    </row>
    <row r="419" spans="1:35" ht="13.5">
      <c r="A419" s="84"/>
      <c r="B419" s="38" t="s">
        <v>12</v>
      </c>
      <c r="C419" s="22">
        <f aca="true" t="shared" si="70" ref="C419:AA419">COUNTIF(C392:C416,"0")</f>
        <v>0</v>
      </c>
      <c r="D419" s="22">
        <f t="shared" si="70"/>
        <v>0</v>
      </c>
      <c r="E419" s="22">
        <f t="shared" si="70"/>
        <v>0</v>
      </c>
      <c r="F419" s="22">
        <f t="shared" si="70"/>
        <v>0</v>
      </c>
      <c r="G419" s="22">
        <f t="shared" si="70"/>
        <v>0</v>
      </c>
      <c r="H419" s="22">
        <f t="shared" si="70"/>
        <v>0</v>
      </c>
      <c r="I419" s="22">
        <f t="shared" si="70"/>
        <v>0</v>
      </c>
      <c r="J419" s="22">
        <f t="shared" si="70"/>
        <v>0</v>
      </c>
      <c r="K419" s="22">
        <f t="shared" si="70"/>
        <v>0</v>
      </c>
      <c r="L419" s="22">
        <f t="shared" si="70"/>
        <v>0</v>
      </c>
      <c r="M419" s="22">
        <f t="shared" si="70"/>
        <v>0</v>
      </c>
      <c r="N419" s="22">
        <f t="shared" si="70"/>
        <v>0</v>
      </c>
      <c r="O419" s="22">
        <f t="shared" si="70"/>
        <v>0</v>
      </c>
      <c r="P419" s="22">
        <f t="shared" si="70"/>
        <v>0</v>
      </c>
      <c r="Q419" s="22">
        <f t="shared" si="70"/>
        <v>0</v>
      </c>
      <c r="R419" s="22">
        <f t="shared" si="70"/>
        <v>0</v>
      </c>
      <c r="S419" s="22">
        <f t="shared" si="70"/>
        <v>0</v>
      </c>
      <c r="T419" s="22">
        <f t="shared" si="70"/>
        <v>0</v>
      </c>
      <c r="U419" s="22">
        <f t="shared" si="70"/>
        <v>0</v>
      </c>
      <c r="V419" s="22">
        <f t="shared" si="70"/>
        <v>0</v>
      </c>
      <c r="W419" s="22">
        <f t="shared" si="70"/>
        <v>0</v>
      </c>
      <c r="X419" s="22">
        <f t="shared" si="70"/>
        <v>0</v>
      </c>
      <c r="Y419" s="22">
        <f t="shared" si="70"/>
        <v>0</v>
      </c>
      <c r="Z419" s="22">
        <f t="shared" si="70"/>
        <v>0</v>
      </c>
      <c r="AA419" s="22">
        <f t="shared" si="70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4.25" thickBot="1">
      <c r="A420" s="85"/>
      <c r="B420" s="41" t="s">
        <v>13</v>
      </c>
      <c r="C420" s="42">
        <f aca="true" t="shared" si="71" ref="C420:AA420">COUNTIF(C392:C416,"x")</f>
        <v>0</v>
      </c>
      <c r="D420" s="42">
        <f t="shared" si="71"/>
        <v>0</v>
      </c>
      <c r="E420" s="42">
        <f t="shared" si="71"/>
        <v>0</v>
      </c>
      <c r="F420" s="42">
        <f t="shared" si="71"/>
        <v>0</v>
      </c>
      <c r="G420" s="42">
        <f t="shared" si="71"/>
        <v>0</v>
      </c>
      <c r="H420" s="42">
        <f t="shared" si="71"/>
        <v>0</v>
      </c>
      <c r="I420" s="42">
        <f t="shared" si="71"/>
        <v>0</v>
      </c>
      <c r="J420" s="42">
        <f t="shared" si="71"/>
        <v>0</v>
      </c>
      <c r="K420" s="42">
        <f t="shared" si="71"/>
        <v>0</v>
      </c>
      <c r="L420" s="42">
        <f t="shared" si="71"/>
        <v>0</v>
      </c>
      <c r="M420" s="42">
        <f t="shared" si="71"/>
        <v>0</v>
      </c>
      <c r="N420" s="42">
        <f t="shared" si="71"/>
        <v>0</v>
      </c>
      <c r="O420" s="42">
        <f t="shared" si="71"/>
        <v>0</v>
      </c>
      <c r="P420" s="42">
        <f t="shared" si="71"/>
        <v>0</v>
      </c>
      <c r="Q420" s="42">
        <f t="shared" si="71"/>
        <v>0</v>
      </c>
      <c r="R420" s="42">
        <f t="shared" si="71"/>
        <v>0</v>
      </c>
      <c r="S420" s="42">
        <f t="shared" si="71"/>
        <v>0</v>
      </c>
      <c r="T420" s="42">
        <f t="shared" si="71"/>
        <v>0</v>
      </c>
      <c r="U420" s="42">
        <f t="shared" si="71"/>
        <v>0</v>
      </c>
      <c r="V420" s="42">
        <f t="shared" si="71"/>
        <v>0</v>
      </c>
      <c r="W420" s="42">
        <f t="shared" si="71"/>
        <v>0</v>
      </c>
      <c r="X420" s="42">
        <f t="shared" si="71"/>
        <v>0</v>
      </c>
      <c r="Y420" s="42">
        <f t="shared" si="71"/>
        <v>0</v>
      </c>
      <c r="Z420" s="42">
        <f t="shared" si="71"/>
        <v>0</v>
      </c>
      <c r="AA420" s="42">
        <f t="shared" si="71"/>
        <v>0</v>
      </c>
      <c r="AB420" s="43"/>
      <c r="AC420" s="43"/>
      <c r="AD420" s="43"/>
      <c r="AE420" s="43"/>
      <c r="AF420" s="43"/>
      <c r="AG420" s="44"/>
      <c r="AH420" s="45"/>
      <c r="AI420" s="20"/>
    </row>
    <row r="421" ht="13.5" thickTop="1"/>
    <row r="423" spans="1:36" ht="18">
      <c r="A423" s="86" t="str">
        <f>P386</f>
        <v>Teste de Matemática                5 º Ano             Turma C             Data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71"/>
      <c r="AJ423" s="71"/>
    </row>
    <row r="425" spans="1:34" ht="18">
      <c r="A425" s="77" t="s">
        <v>18</v>
      </c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8" spans="2:5" ht="12.75">
      <c r="B428" s="57"/>
      <c r="C428" s="58"/>
      <c r="D428" s="58"/>
      <c r="E428" s="59"/>
    </row>
    <row r="429" spans="2:5" ht="12.75">
      <c r="B429" s="75" t="s">
        <v>20</v>
      </c>
      <c r="C429" s="76"/>
      <c r="D429" s="52"/>
      <c r="E429" s="54">
        <f>COUNTA(B392:B416)</f>
        <v>0</v>
      </c>
    </row>
    <row r="430" spans="2:5" ht="12.75">
      <c r="B430" s="55"/>
      <c r="C430" s="51"/>
      <c r="D430" s="51"/>
      <c r="E430" s="56"/>
    </row>
    <row r="431" spans="2:5" ht="12.75">
      <c r="B431" s="53" t="s">
        <v>19</v>
      </c>
      <c r="C431" s="52"/>
      <c r="D431" s="52"/>
      <c r="E431" s="54">
        <f>25-COUNTIF(AB392:AB416,"")</f>
        <v>0</v>
      </c>
    </row>
    <row r="432" spans="2:5" ht="12.75">
      <c r="B432" s="55"/>
      <c r="C432" s="51"/>
      <c r="D432" s="51"/>
      <c r="E432" s="56"/>
    </row>
    <row r="433" spans="2:5" ht="12.75">
      <c r="B433" s="53" t="s">
        <v>21</v>
      </c>
      <c r="C433" s="52" t="s">
        <v>15</v>
      </c>
      <c r="D433" s="52"/>
      <c r="E433" s="54" t="e">
        <f>AVERAGE(AG392:AG416)</f>
        <v>#DIV/0!</v>
      </c>
    </row>
    <row r="434" spans="2:5" ht="12.75">
      <c r="B434" s="55"/>
      <c r="C434" s="51"/>
      <c r="D434" s="51"/>
      <c r="E434" s="56"/>
    </row>
    <row r="435" spans="2:5" ht="12.75">
      <c r="B435" s="53" t="s">
        <v>22</v>
      </c>
      <c r="C435" s="52" t="s">
        <v>15</v>
      </c>
      <c r="D435" s="52"/>
      <c r="E435" s="54" t="e">
        <f>MODE(AG392:AG416)</f>
        <v>#N/A</v>
      </c>
    </row>
    <row r="436" spans="2:5" ht="12.75">
      <c r="B436" s="55"/>
      <c r="C436" s="51"/>
      <c r="D436" s="51"/>
      <c r="E436" s="56"/>
    </row>
    <row r="437" spans="2:5" ht="12.75">
      <c r="B437" s="53" t="s">
        <v>23</v>
      </c>
      <c r="C437" s="52" t="s">
        <v>15</v>
      </c>
      <c r="D437" s="52"/>
      <c r="E437" s="54">
        <f>MAX(AG392:AG416)</f>
        <v>0</v>
      </c>
    </row>
    <row r="438" spans="2:5" ht="12.75">
      <c r="B438" s="55"/>
      <c r="C438" s="51"/>
      <c r="D438" s="51"/>
      <c r="E438" s="56"/>
    </row>
    <row r="439" spans="2:5" ht="12.75">
      <c r="B439" s="53" t="s">
        <v>24</v>
      </c>
      <c r="C439" s="52" t="s">
        <v>15</v>
      </c>
      <c r="D439" s="52"/>
      <c r="E439" s="54">
        <f>MIN(AG392:AG416)</f>
        <v>0</v>
      </c>
    </row>
    <row r="440" spans="2:5" ht="12.75">
      <c r="B440" s="55"/>
      <c r="C440" s="51"/>
      <c r="D440" s="51"/>
      <c r="E440" s="56"/>
    </row>
    <row r="441" spans="2:5" ht="12.75">
      <c r="B441" s="53" t="s">
        <v>25</v>
      </c>
      <c r="C441" s="52"/>
      <c r="D441" s="52"/>
      <c r="E441" s="54">
        <f>COUNTIF(AG392:AG416,"&gt;=50")</f>
        <v>0</v>
      </c>
    </row>
    <row r="442" spans="2:5" ht="12.75">
      <c r="B442" s="55"/>
      <c r="C442" s="51"/>
      <c r="D442" s="51"/>
      <c r="E442" s="56"/>
    </row>
    <row r="443" spans="2:5" ht="12.75">
      <c r="B443" s="53" t="s">
        <v>26</v>
      </c>
      <c r="C443" s="52"/>
      <c r="D443" s="52"/>
      <c r="E443" s="54">
        <f>COUNTIF(AG392:AG416,"&lt;50")</f>
        <v>0</v>
      </c>
    </row>
    <row r="444" spans="2:5" ht="12.75">
      <c r="B444" s="55"/>
      <c r="C444" s="51"/>
      <c r="D444" s="51"/>
      <c r="E444" s="56"/>
    </row>
    <row r="445" spans="2:5" ht="12.75">
      <c r="B445" s="53" t="s">
        <v>33</v>
      </c>
      <c r="C445" s="69">
        <f>COUNTIF(AH392:AH416,"Excelente")</f>
        <v>0</v>
      </c>
      <c r="D445" s="67" t="e">
        <f>ROUND((C445/E431*100),1)</f>
        <v>#DIV/0!</v>
      </c>
      <c r="E445" s="65" t="s">
        <v>15</v>
      </c>
    </row>
    <row r="446" spans="2:5" ht="12.75">
      <c r="B446" s="55"/>
      <c r="C446" s="70"/>
      <c r="D446" s="68"/>
      <c r="E446" s="66"/>
    </row>
    <row r="447" spans="2:5" ht="12.75">
      <c r="B447" s="53" t="s">
        <v>32</v>
      </c>
      <c r="C447" s="69">
        <f>COUNTIF(AH392:AH416,"Sat. Bem")</f>
        <v>0</v>
      </c>
      <c r="D447" s="67" t="e">
        <f>ROUND((C447/E431*100),1)</f>
        <v>#DIV/0!</v>
      </c>
      <c r="E447" s="65" t="s">
        <v>15</v>
      </c>
    </row>
    <row r="448" spans="2:5" ht="12.75">
      <c r="B448" s="55"/>
      <c r="C448" s="70"/>
      <c r="D448" s="68"/>
      <c r="E448" s="66"/>
    </row>
    <row r="449" spans="2:5" ht="12.75">
      <c r="B449" s="53" t="s">
        <v>31</v>
      </c>
      <c r="C449" s="69">
        <f>COUNTIF(AH392:AH416,"Satisfaz")</f>
        <v>0</v>
      </c>
      <c r="D449" s="67" t="e">
        <f>ROUND((C449/E431*100),1)</f>
        <v>#DIV/0!</v>
      </c>
      <c r="E449" s="65" t="s">
        <v>15</v>
      </c>
    </row>
    <row r="450" spans="2:5" ht="12.75">
      <c r="B450" s="55"/>
      <c r="C450" s="70"/>
      <c r="D450" s="68"/>
      <c r="E450" s="66"/>
    </row>
    <row r="451" spans="2:5" ht="12.75">
      <c r="B451" s="53" t="s">
        <v>30</v>
      </c>
      <c r="C451" s="69">
        <f>COUNTIF(AH392:AH416,"Sat. Pouco")</f>
        <v>0</v>
      </c>
      <c r="D451" s="67" t="e">
        <f>ROUND((C451/E431*100),1)</f>
        <v>#DIV/0!</v>
      </c>
      <c r="E451" s="65" t="s">
        <v>15</v>
      </c>
    </row>
    <row r="452" spans="2:5" ht="12.75">
      <c r="B452" s="55"/>
      <c r="C452" s="70"/>
      <c r="D452" s="68"/>
      <c r="E452" s="66"/>
    </row>
    <row r="453" spans="2:5" ht="12.75">
      <c r="B453" s="53" t="s">
        <v>29</v>
      </c>
      <c r="C453" s="69">
        <f>COUNTIF(AH392:AH416,"Não Sat.")</f>
        <v>0</v>
      </c>
      <c r="D453" s="67" t="e">
        <f>ROUND((C453/E431*100),1)</f>
        <v>#DIV/0!</v>
      </c>
      <c r="E453" s="65" t="s">
        <v>15</v>
      </c>
    </row>
    <row r="454" spans="2:5" ht="12.75">
      <c r="B454" s="55"/>
      <c r="C454" s="70"/>
      <c r="D454" s="68"/>
      <c r="E454" s="66"/>
    </row>
    <row r="455" spans="2:5" ht="12.75">
      <c r="B455" s="53" t="s">
        <v>28</v>
      </c>
      <c r="C455" s="69">
        <f>COUNTIF(AH392:AH416,"M. Fraco")</f>
        <v>0</v>
      </c>
      <c r="D455" s="67" t="e">
        <f>ROUND((C455/E431*100),1)</f>
        <v>#DIV/0!</v>
      </c>
      <c r="E455" s="65" t="s">
        <v>15</v>
      </c>
    </row>
    <row r="456" spans="2:5" ht="12.75">
      <c r="B456" s="61"/>
      <c r="C456" s="46"/>
      <c r="D456" s="46"/>
      <c r="E456" s="62"/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3"/>
      <c r="C459" s="47"/>
      <c r="D459" s="47"/>
      <c r="E459" s="64"/>
    </row>
  </sheetData>
  <mergeCells count="42">
    <mergeCell ref="C1:M1"/>
    <mergeCell ref="B44:C44"/>
    <mergeCell ref="A40:AH40"/>
    <mergeCell ref="AG4:AH4"/>
    <mergeCell ref="AC4:AF4"/>
    <mergeCell ref="A32:A35"/>
    <mergeCell ref="A38:AH38"/>
    <mergeCell ref="C78:M78"/>
    <mergeCell ref="AC81:AF81"/>
    <mergeCell ref="AG81:AH81"/>
    <mergeCell ref="A109:A112"/>
    <mergeCell ref="A115:AH115"/>
    <mergeCell ref="A117:AH117"/>
    <mergeCell ref="B121:C121"/>
    <mergeCell ref="C155:M155"/>
    <mergeCell ref="AC158:AF158"/>
    <mergeCell ref="AG158:AH158"/>
    <mergeCell ref="A186:A189"/>
    <mergeCell ref="A192:AH192"/>
    <mergeCell ref="A194:AH194"/>
    <mergeCell ref="B198:C198"/>
    <mergeCell ref="C232:M232"/>
    <mergeCell ref="AC235:AF235"/>
    <mergeCell ref="AG235:AH235"/>
    <mergeCell ref="A263:A266"/>
    <mergeCell ref="A269:AH269"/>
    <mergeCell ref="A271:AH271"/>
    <mergeCell ref="B275:C275"/>
    <mergeCell ref="C309:M309"/>
    <mergeCell ref="AC312:AF312"/>
    <mergeCell ref="AG312:AH312"/>
    <mergeCell ref="A340:A343"/>
    <mergeCell ref="A346:AH346"/>
    <mergeCell ref="A348:AH348"/>
    <mergeCell ref="B352:C352"/>
    <mergeCell ref="C386:M386"/>
    <mergeCell ref="A425:AH425"/>
    <mergeCell ref="B429:C429"/>
    <mergeCell ref="AC389:AF389"/>
    <mergeCell ref="AG389:AH389"/>
    <mergeCell ref="A417:A420"/>
    <mergeCell ref="A423:AH423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59"/>
  <sheetViews>
    <sheetView zoomScale="75" zoomScaleNormal="75" workbookViewId="0" topLeftCell="A445">
      <selection activeCell="P463" sqref="P463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1" spans="1:34" s="1" customFormat="1" ht="15.75" customHeight="1">
      <c r="A1" s="60"/>
      <c r="B1" s="60"/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60"/>
      <c r="O1" s="60"/>
      <c r="P1" s="60" t="s">
        <v>37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3" ht="18" customHeight="1" thickBot="1"/>
    <row r="4" spans="1:35" s="3" customFormat="1" ht="12.75" customHeight="1" thickTop="1">
      <c r="A4" s="9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3" t="s">
        <v>1</v>
      </c>
      <c r="AC4" s="81" t="s">
        <v>2</v>
      </c>
      <c r="AD4" s="82"/>
      <c r="AE4" s="82"/>
      <c r="AF4" s="83"/>
      <c r="AG4" s="79" t="s">
        <v>14</v>
      </c>
      <c r="AH4" s="80"/>
      <c r="AI4" s="19"/>
    </row>
    <row r="5" spans="1:35" ht="26.25">
      <c r="A5" s="10"/>
      <c r="B5" s="15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24">
        <f>SUM(C5:AA5)</f>
        <v>0</v>
      </c>
      <c r="AC5" s="29" t="s">
        <v>3</v>
      </c>
      <c r="AD5" s="29" t="s">
        <v>4</v>
      </c>
      <c r="AE5" s="29" t="s">
        <v>5</v>
      </c>
      <c r="AF5" s="29" t="s">
        <v>6</v>
      </c>
      <c r="AG5" s="8" t="s">
        <v>15</v>
      </c>
      <c r="AH5" s="18" t="s">
        <v>16</v>
      </c>
      <c r="AI5" s="20"/>
    </row>
    <row r="6" spans="1:35" ht="12.75">
      <c r="A6" s="16" t="s">
        <v>7</v>
      </c>
      <c r="B6" s="17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5"/>
      <c r="AC6" s="31"/>
      <c r="AD6" s="31"/>
      <c r="AE6" s="31"/>
      <c r="AF6" s="32"/>
      <c r="AG6" s="13"/>
      <c r="AH6" s="12"/>
      <c r="AI6" s="20"/>
    </row>
    <row r="7" spans="1:35" ht="13.5">
      <c r="A7" s="11">
        <v>1</v>
      </c>
      <c r="B7" s="7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6">
        <f aca="true" t="shared" si="0" ref="AB7:AB31">IF(AI7&lt;&gt;0,SUM(C7:AA7),"")</f>
      </c>
      <c r="AC7" s="30">
        <f aca="true" t="shared" si="1" ref="AC7:AC31">SUM(COUNTIF(C7,C$5),COUNTIF(D7,D$5),COUNTIF(E7,E$5),COUNTIF(F7,F$5),COUNTIF(G7,G$5),COUNTIF(H7,H$5),COUNTIF(I7,I$5),COUNTIF(J7,J$5),COUNTIF(K7,K$5),COUNTIF(L7,L$5),COUNTIF(M7,M$5),COUNTIF(N7,N$5),COUNTIF(O7,O$5),COUNTIF(P7,P$5),COUNTIF(Q7,Q$5),COUNTIF(R7,R$5),COUNTIF(S7,S$5),COUNTIF(T7,T$5),COUNTIF(U7,U$5),COUNTIF(V7,V$5),COUNTIF(W7,W$5),COUNTIF(X7,X$5),COUNTIF(Y7,Y$5),COUNTIF(Z7,Z$5),COUNTIF(AA7,AA$5))</f>
        <v>0</v>
      </c>
      <c r="AD7" s="30">
        <f aca="true" t="shared" si="2" ref="AD7:AD31">COUNTA(C7:AA7)-AC7-AE7-AF7</f>
        <v>0</v>
      </c>
      <c r="AE7" s="30">
        <f aca="true" t="shared" si="3" ref="AE7:AE31">COUNTIF(C7:AA7,"0")</f>
        <v>0</v>
      </c>
      <c r="AF7" s="30">
        <f aca="true" t="shared" si="4" ref="AF7:AF31">COUNTIF(C7:AA7,"X")</f>
        <v>0</v>
      </c>
      <c r="AG7" s="21">
        <f aca="true" t="shared" si="5" ref="AG7:AG31">IF(AB7&lt;&gt;"",ROUND((AB7*100)/AB$5,0),"")</f>
      </c>
      <c r="AH7" s="14">
        <f aca="true" t="shared" si="6" ref="AH7:AH31">IF(AG7&lt;&gt;"",IF(AG7&gt;89,"Excelente",IF(AG7&gt;74,"Sat. Bem",IF(AG7&gt;55,"Satisfaz",IF(AG7&gt;49,"Sat. Pouco",IF(AG7&gt;20,"Não Sat.",IF(AG7&gt;=0,"M. Fraco","")))))),"")</f>
      </c>
      <c r="AI7" s="20">
        <f aca="true" t="shared" si="7" ref="AI7:AI31">COUNTA(C7:AA7)</f>
        <v>0</v>
      </c>
    </row>
    <row r="8" spans="1:35" ht="13.5">
      <c r="A8" s="11">
        <v>2</v>
      </c>
      <c r="B8" s="7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t="shared" si="0"/>
      </c>
      <c r="AC8" s="30">
        <f t="shared" si="1"/>
        <v>0</v>
      </c>
      <c r="AD8" s="30">
        <f t="shared" si="2"/>
        <v>0</v>
      </c>
      <c r="AE8" s="30">
        <f t="shared" si="3"/>
        <v>0</v>
      </c>
      <c r="AF8" s="30">
        <f t="shared" si="4"/>
        <v>0</v>
      </c>
      <c r="AG8" s="21">
        <f t="shared" si="5"/>
      </c>
      <c r="AH8" s="14">
        <f t="shared" si="6"/>
      </c>
      <c r="AI8" s="20">
        <f t="shared" si="7"/>
        <v>0</v>
      </c>
    </row>
    <row r="9" spans="1:35" ht="13.5">
      <c r="A9" s="11">
        <v>3</v>
      </c>
      <c r="B9" s="7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4</v>
      </c>
      <c r="B10" s="7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5</v>
      </c>
      <c r="B11" s="7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6</v>
      </c>
      <c r="B12" s="7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7</v>
      </c>
      <c r="B13" s="7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8</v>
      </c>
      <c r="B14" s="7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9</v>
      </c>
      <c r="B15" s="7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10</v>
      </c>
      <c r="B16" s="7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11</v>
      </c>
      <c r="B17" s="7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12</v>
      </c>
      <c r="B18" s="7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13</v>
      </c>
      <c r="B19" s="7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14</v>
      </c>
      <c r="B20" s="7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15</v>
      </c>
      <c r="B21" s="7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16</v>
      </c>
      <c r="B22" s="7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17</v>
      </c>
      <c r="B23" s="7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18</v>
      </c>
      <c r="B24" s="72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6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19</v>
      </c>
      <c r="B25" s="7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20</v>
      </c>
      <c r="B26" s="7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21</v>
      </c>
      <c r="B27" s="7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22</v>
      </c>
      <c r="B28" s="7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23</v>
      </c>
      <c r="B29" s="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24</v>
      </c>
      <c r="B30" s="7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25</v>
      </c>
      <c r="B31" s="7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84" t="s">
        <v>9</v>
      </c>
      <c r="B32" s="33" t="s">
        <v>10</v>
      </c>
      <c r="C32" s="34">
        <f aca="true" t="shared" si="8" ref="C32:AA32">COUNTIF(C7:C31,C5)</f>
        <v>0</v>
      </c>
      <c r="D32" s="34">
        <f t="shared" si="8"/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4">
        <f t="shared" si="8"/>
        <v>0</v>
      </c>
      <c r="S32" s="34">
        <f t="shared" si="8"/>
        <v>0</v>
      </c>
      <c r="T32" s="34">
        <f t="shared" si="8"/>
        <v>0</v>
      </c>
      <c r="U32" s="34">
        <f t="shared" si="8"/>
        <v>0</v>
      </c>
      <c r="V32" s="34">
        <f t="shared" si="8"/>
        <v>0</v>
      </c>
      <c r="W32" s="34">
        <f t="shared" si="8"/>
        <v>0</v>
      </c>
      <c r="X32" s="34">
        <f t="shared" si="8"/>
        <v>0</v>
      </c>
      <c r="Y32" s="34">
        <f t="shared" si="8"/>
        <v>0</v>
      </c>
      <c r="Z32" s="34">
        <f t="shared" si="8"/>
        <v>0</v>
      </c>
      <c r="AA32" s="34">
        <f t="shared" si="8"/>
        <v>0</v>
      </c>
      <c r="AB32" s="35"/>
      <c r="AC32" s="35"/>
      <c r="AD32" s="35"/>
      <c r="AE32" s="35"/>
      <c r="AF32" s="35"/>
      <c r="AG32" s="36"/>
      <c r="AH32" s="37"/>
      <c r="AI32" s="20"/>
    </row>
    <row r="33" spans="1:35" ht="13.5">
      <c r="A33" s="84"/>
      <c r="B33" s="38" t="s">
        <v>11</v>
      </c>
      <c r="C33" s="22">
        <f aca="true" t="shared" si="9" ref="C33:AA33">COUNTIF(C7:C31,"&gt;0")-COUNTIF(C7:C31,C5)</f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22">
        <f t="shared" si="9"/>
        <v>0</v>
      </c>
      <c r="J33" s="22">
        <f t="shared" si="9"/>
        <v>0</v>
      </c>
      <c r="K33" s="22">
        <f t="shared" si="9"/>
        <v>0</v>
      </c>
      <c r="L33" s="22">
        <f t="shared" si="9"/>
        <v>0</v>
      </c>
      <c r="M33" s="22">
        <f t="shared" si="9"/>
        <v>0</v>
      </c>
      <c r="N33" s="22">
        <f t="shared" si="9"/>
        <v>0</v>
      </c>
      <c r="O33" s="22">
        <f t="shared" si="9"/>
        <v>0</v>
      </c>
      <c r="P33" s="22">
        <f t="shared" si="9"/>
        <v>0</v>
      </c>
      <c r="Q33" s="22">
        <f t="shared" si="9"/>
        <v>0</v>
      </c>
      <c r="R33" s="22">
        <f t="shared" si="9"/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30"/>
      <c r="AC33" s="30"/>
      <c r="AD33" s="30"/>
      <c r="AE33" s="30"/>
      <c r="AF33" s="30"/>
      <c r="AG33" s="39"/>
      <c r="AH33" s="40"/>
      <c r="AI33" s="20"/>
    </row>
    <row r="34" spans="1:35" ht="13.5">
      <c r="A34" s="84"/>
      <c r="B34" s="38" t="s">
        <v>12</v>
      </c>
      <c r="C34" s="22">
        <f aca="true" t="shared" si="10" ref="C34:AA34">COUNTIF(C7:C31,"0")</f>
        <v>0</v>
      </c>
      <c r="D34" s="22">
        <f t="shared" si="10"/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10"/>
        <v>0</v>
      </c>
      <c r="J34" s="22">
        <f t="shared" si="10"/>
        <v>0</v>
      </c>
      <c r="K34" s="22">
        <f t="shared" si="10"/>
        <v>0</v>
      </c>
      <c r="L34" s="22">
        <f t="shared" si="10"/>
        <v>0</v>
      </c>
      <c r="M34" s="22">
        <f t="shared" si="10"/>
        <v>0</v>
      </c>
      <c r="N34" s="22">
        <f t="shared" si="10"/>
        <v>0</v>
      </c>
      <c r="O34" s="22">
        <f t="shared" si="10"/>
        <v>0</v>
      </c>
      <c r="P34" s="22">
        <f t="shared" si="10"/>
        <v>0</v>
      </c>
      <c r="Q34" s="22">
        <f t="shared" si="10"/>
        <v>0</v>
      </c>
      <c r="R34" s="22">
        <f t="shared" si="10"/>
        <v>0</v>
      </c>
      <c r="S34" s="22">
        <f t="shared" si="10"/>
        <v>0</v>
      </c>
      <c r="T34" s="22">
        <f t="shared" si="10"/>
        <v>0</v>
      </c>
      <c r="U34" s="22">
        <f t="shared" si="10"/>
        <v>0</v>
      </c>
      <c r="V34" s="22">
        <f t="shared" si="10"/>
        <v>0</v>
      </c>
      <c r="W34" s="22">
        <f t="shared" si="10"/>
        <v>0</v>
      </c>
      <c r="X34" s="22">
        <f t="shared" si="10"/>
        <v>0</v>
      </c>
      <c r="Y34" s="22">
        <f t="shared" si="10"/>
        <v>0</v>
      </c>
      <c r="Z34" s="22">
        <f t="shared" si="10"/>
        <v>0</v>
      </c>
      <c r="AA34" s="22">
        <f t="shared" si="10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4.25" thickBot="1">
      <c r="A35" s="85"/>
      <c r="B35" s="41" t="s">
        <v>13</v>
      </c>
      <c r="C35" s="42">
        <f aca="true" t="shared" si="11" ref="C35:AA35">COUNTIF(C7:C31,"x")</f>
        <v>0</v>
      </c>
      <c r="D35" s="42">
        <f t="shared" si="11"/>
        <v>0</v>
      </c>
      <c r="E35" s="42">
        <f t="shared" si="11"/>
        <v>0</v>
      </c>
      <c r="F35" s="42">
        <f t="shared" si="11"/>
        <v>0</v>
      </c>
      <c r="G35" s="42">
        <f t="shared" si="11"/>
        <v>0</v>
      </c>
      <c r="H35" s="42">
        <f t="shared" si="11"/>
        <v>0</v>
      </c>
      <c r="I35" s="42">
        <f t="shared" si="11"/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42">
        <f t="shared" si="11"/>
        <v>0</v>
      </c>
      <c r="Q35" s="42">
        <f t="shared" si="11"/>
        <v>0</v>
      </c>
      <c r="R35" s="4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3"/>
      <c r="AC35" s="43"/>
      <c r="AD35" s="43"/>
      <c r="AE35" s="43"/>
      <c r="AF35" s="43"/>
      <c r="AG35" s="44"/>
      <c r="AH35" s="45"/>
      <c r="AI35" s="20"/>
    </row>
    <row r="36" ht="13.5" thickTop="1"/>
    <row r="38" spans="1:34" s="71" customFormat="1" ht="18">
      <c r="A38" s="86" t="str">
        <f>P1</f>
        <v>Teste de Matemática                5 º Ano             Turma D             Data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40" spans="1:34" ht="18">
      <c r="A40" s="77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3" spans="2:5" ht="12.75">
      <c r="B43" s="57"/>
      <c r="C43" s="58"/>
      <c r="D43" s="58"/>
      <c r="E43" s="59"/>
    </row>
    <row r="44" spans="2:5" ht="12.75">
      <c r="B44" s="75" t="s">
        <v>20</v>
      </c>
      <c r="C44" s="76"/>
      <c r="D44" s="52"/>
      <c r="E44" s="54">
        <f>COUNTA(B7:B31)</f>
        <v>0</v>
      </c>
    </row>
    <row r="45" spans="2:5" ht="12.75">
      <c r="B45" s="55"/>
      <c r="C45" s="51"/>
      <c r="D45" s="51"/>
      <c r="E45" s="56"/>
    </row>
    <row r="46" spans="2:5" ht="12.75">
      <c r="B46" s="53" t="s">
        <v>19</v>
      </c>
      <c r="C46" s="52"/>
      <c r="D46" s="52"/>
      <c r="E46" s="54">
        <f>25-COUNTIF(AB7:AB31,"")</f>
        <v>0</v>
      </c>
    </row>
    <row r="47" spans="2:5" ht="12.75">
      <c r="B47" s="55"/>
      <c r="C47" s="51"/>
      <c r="D47" s="51"/>
      <c r="E47" s="56"/>
    </row>
    <row r="48" spans="2:5" ht="12.75">
      <c r="B48" s="53" t="s">
        <v>21</v>
      </c>
      <c r="C48" s="52" t="s">
        <v>15</v>
      </c>
      <c r="D48" s="52"/>
      <c r="E48" s="54" t="e">
        <f>AVERAGE(AG7:AG31)</f>
        <v>#DIV/0!</v>
      </c>
    </row>
    <row r="49" spans="2:5" ht="12.75">
      <c r="B49" s="55"/>
      <c r="C49" s="51"/>
      <c r="D49" s="51"/>
      <c r="E49" s="56"/>
    </row>
    <row r="50" spans="2:5" ht="12.75">
      <c r="B50" s="53" t="s">
        <v>22</v>
      </c>
      <c r="C50" s="52" t="s">
        <v>15</v>
      </c>
      <c r="D50" s="52"/>
      <c r="E50" s="54" t="e">
        <f>MODE(AG7:AG31)</f>
        <v>#N/A</v>
      </c>
    </row>
    <row r="51" spans="2:5" ht="12.75">
      <c r="B51" s="55"/>
      <c r="C51" s="51"/>
      <c r="D51" s="51"/>
      <c r="E51" s="56"/>
    </row>
    <row r="52" spans="2:5" ht="12.75">
      <c r="B52" s="53" t="s">
        <v>23</v>
      </c>
      <c r="C52" s="52" t="s">
        <v>15</v>
      </c>
      <c r="D52" s="52"/>
      <c r="E52" s="54">
        <f>MAX(AG7:AG31)</f>
        <v>0</v>
      </c>
    </row>
    <row r="53" spans="2:5" ht="12.75">
      <c r="B53" s="55"/>
      <c r="C53" s="51"/>
      <c r="D53" s="51"/>
      <c r="E53" s="56"/>
    </row>
    <row r="54" spans="2:5" ht="12.75">
      <c r="B54" s="53" t="s">
        <v>24</v>
      </c>
      <c r="C54" s="52" t="s">
        <v>15</v>
      </c>
      <c r="D54" s="52"/>
      <c r="E54" s="54">
        <f>MIN(AG7:AG31)</f>
        <v>0</v>
      </c>
    </row>
    <row r="55" spans="2:5" ht="12.75">
      <c r="B55" s="55"/>
      <c r="C55" s="51"/>
      <c r="D55" s="51"/>
      <c r="E55" s="56"/>
    </row>
    <row r="56" spans="2:5" ht="12.75">
      <c r="B56" s="53" t="s">
        <v>25</v>
      </c>
      <c r="C56" s="52"/>
      <c r="D56" s="52"/>
      <c r="E56" s="54">
        <f>COUNTIF(AG7:AG31,"&gt;=50")</f>
        <v>0</v>
      </c>
    </row>
    <row r="57" spans="2:5" ht="12.75">
      <c r="B57" s="55"/>
      <c r="C57" s="51"/>
      <c r="D57" s="51"/>
      <c r="E57" s="56"/>
    </row>
    <row r="58" spans="2:5" ht="12.75">
      <c r="B58" s="53" t="s">
        <v>26</v>
      </c>
      <c r="C58" s="52"/>
      <c r="D58" s="52"/>
      <c r="E58" s="54">
        <f>COUNTIF(AG7:AG31,"&lt;50")</f>
        <v>0</v>
      </c>
    </row>
    <row r="59" spans="2:5" ht="12.75">
      <c r="B59" s="55"/>
      <c r="C59" s="51"/>
      <c r="D59" s="51"/>
      <c r="E59" s="56"/>
    </row>
    <row r="60" spans="2:5" ht="12.75">
      <c r="B60" s="53" t="s">
        <v>33</v>
      </c>
      <c r="C60" s="69">
        <f>COUNTIF(AH7:AH31,"Excelente")</f>
        <v>0</v>
      </c>
      <c r="D60" s="67" t="e">
        <f>ROUND((C60/E46*100),1)</f>
        <v>#DIV/0!</v>
      </c>
      <c r="E60" s="65" t="s">
        <v>15</v>
      </c>
    </row>
    <row r="61" spans="2:5" ht="12.75">
      <c r="B61" s="55"/>
      <c r="C61" s="70"/>
      <c r="D61" s="68"/>
      <c r="E61" s="66"/>
    </row>
    <row r="62" spans="2:5" ht="12.75">
      <c r="B62" s="53" t="s">
        <v>32</v>
      </c>
      <c r="C62" s="69">
        <f>COUNTIF(AH7:AH31,"Sat. Bem")</f>
        <v>0</v>
      </c>
      <c r="D62" s="67" t="e">
        <f>ROUND((C62/E46*100),1)</f>
        <v>#DIV/0!</v>
      </c>
      <c r="E62" s="65" t="s">
        <v>15</v>
      </c>
    </row>
    <row r="63" spans="2:5" ht="12.75">
      <c r="B63" s="55"/>
      <c r="C63" s="70"/>
      <c r="D63" s="68"/>
      <c r="E63" s="66"/>
    </row>
    <row r="64" spans="2:5" ht="12.75">
      <c r="B64" s="53" t="s">
        <v>31</v>
      </c>
      <c r="C64" s="69">
        <f>COUNTIF(AH7:AH31,"Satisfaz")</f>
        <v>0</v>
      </c>
      <c r="D64" s="67" t="e">
        <f>ROUND((C64/E46*100),1)</f>
        <v>#DIV/0!</v>
      </c>
      <c r="E64" s="65" t="s">
        <v>15</v>
      </c>
    </row>
    <row r="65" spans="2:5" ht="12.75">
      <c r="B65" s="55"/>
      <c r="C65" s="70"/>
      <c r="D65" s="68"/>
      <c r="E65" s="66"/>
    </row>
    <row r="66" spans="2:5" ht="12.75">
      <c r="B66" s="53" t="s">
        <v>30</v>
      </c>
      <c r="C66" s="69">
        <f>COUNTIF(AH7:AH31,"Sat. Pouco")</f>
        <v>0</v>
      </c>
      <c r="D66" s="67" t="e">
        <f>ROUND((C66/E46*100),1)</f>
        <v>#DIV/0!</v>
      </c>
      <c r="E66" s="65" t="s">
        <v>15</v>
      </c>
    </row>
    <row r="67" spans="2:5" ht="12.75">
      <c r="B67" s="55"/>
      <c r="C67" s="70"/>
      <c r="D67" s="68"/>
      <c r="E67" s="66"/>
    </row>
    <row r="68" spans="2:5" ht="12.75">
      <c r="B68" s="53" t="s">
        <v>29</v>
      </c>
      <c r="C68" s="69">
        <f>COUNTIF(AH7:AH31,"Não Sat.")</f>
        <v>0</v>
      </c>
      <c r="D68" s="67" t="e">
        <f>ROUND((C68/E46*100),1)</f>
        <v>#DIV/0!</v>
      </c>
      <c r="E68" s="65" t="s">
        <v>15</v>
      </c>
    </row>
    <row r="69" spans="2:5" ht="12.75">
      <c r="B69" s="55"/>
      <c r="C69" s="70"/>
      <c r="D69" s="68"/>
      <c r="E69" s="66"/>
    </row>
    <row r="70" spans="2:5" ht="12.75">
      <c r="B70" s="53" t="s">
        <v>28</v>
      </c>
      <c r="C70" s="69">
        <f>COUNTIF(AH7:AH31,"M. Fraco")</f>
        <v>0</v>
      </c>
      <c r="D70" s="67" t="e">
        <f>ROUND((C70/E46*100),1)</f>
        <v>#DIV/0!</v>
      </c>
      <c r="E70" s="65" t="s">
        <v>15</v>
      </c>
    </row>
    <row r="71" spans="2:5" ht="12.75">
      <c r="B71" s="61"/>
      <c r="C71" s="46"/>
      <c r="D71" s="46"/>
      <c r="E71" s="62"/>
    </row>
    <row r="72" spans="2:5" ht="12.75">
      <c r="B72" s="61"/>
      <c r="C72" s="46"/>
      <c r="D72" s="46"/>
      <c r="E72" s="62"/>
    </row>
    <row r="73" spans="2:5" ht="12.75">
      <c r="B73" s="61"/>
      <c r="C73" s="46"/>
      <c r="D73" s="46"/>
      <c r="E73" s="62"/>
    </row>
    <row r="74" spans="2:5" ht="12.75">
      <c r="B74" s="63"/>
      <c r="C74" s="47"/>
      <c r="D74" s="47"/>
      <c r="E74" s="64"/>
    </row>
    <row r="78" spans="1:36" ht="15.75">
      <c r="A78" s="60"/>
      <c r="B78" s="60"/>
      <c r="C78" s="74" t="s">
        <v>27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60"/>
      <c r="O78" s="60"/>
      <c r="P78" s="60" t="s">
        <v>37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1"/>
      <c r="AJ78" s="1"/>
    </row>
    <row r="80" ht="13.5" thickBot="1"/>
    <row r="81" spans="1:36" ht="13.5" thickTop="1">
      <c r="A81" s="9"/>
      <c r="B81" s="27" t="s">
        <v>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3" t="s">
        <v>1</v>
      </c>
      <c r="AC81" s="81" t="s">
        <v>2</v>
      </c>
      <c r="AD81" s="82"/>
      <c r="AE81" s="82"/>
      <c r="AF81" s="83"/>
      <c r="AG81" s="79" t="s">
        <v>14</v>
      </c>
      <c r="AH81" s="80"/>
      <c r="AI81" s="19"/>
      <c r="AJ81" s="3"/>
    </row>
    <row r="82" spans="1:35" ht="26.25">
      <c r="A82" s="10"/>
      <c r="B82" s="15" t="s">
        <v>17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24">
        <f>SUM(C82:AA82)</f>
        <v>0</v>
      </c>
      <c r="AC82" s="29" t="s">
        <v>3</v>
      </c>
      <c r="AD82" s="29" t="s">
        <v>4</v>
      </c>
      <c r="AE82" s="29" t="s">
        <v>5</v>
      </c>
      <c r="AF82" s="29" t="s">
        <v>6</v>
      </c>
      <c r="AG82" s="8" t="s">
        <v>15</v>
      </c>
      <c r="AH82" s="18" t="s">
        <v>16</v>
      </c>
      <c r="AI82" s="20"/>
    </row>
    <row r="83" spans="1:35" ht="12.75">
      <c r="A83" s="16" t="s">
        <v>7</v>
      </c>
      <c r="B83" s="17" t="s">
        <v>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5"/>
      <c r="AC83" s="31"/>
      <c r="AD83" s="31"/>
      <c r="AE83" s="31"/>
      <c r="AF83" s="32"/>
      <c r="AG83" s="13"/>
      <c r="AH83" s="12"/>
      <c r="AI83" s="20"/>
    </row>
    <row r="84" spans="1:35" ht="13.5">
      <c r="A84" s="11">
        <v>1</v>
      </c>
      <c r="B84" s="7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26">
        <f aca="true" t="shared" si="12" ref="AB84:AB108">IF(AI84&lt;&gt;0,SUM(C84:AA84),"")</f>
      </c>
      <c r="AC84" s="30">
        <f aca="true" t="shared" si="13" ref="AC84:AC108">SUM(COUNTIF(C84,C$82),COUNTIF(D84,D$82),COUNTIF(E84,E$82),COUNTIF(F84,F$82),COUNTIF(G84,G$82),COUNTIF(H84,H$82),COUNTIF(I84,I$82),COUNTIF(J84,J$82),COUNTIF(K84,K$82),COUNTIF(L84,L$82),COUNTIF(M84,M$82),COUNTIF(N84,N$82),COUNTIF(O84,O$82),COUNTIF(P84,P$82),COUNTIF(Q84,Q$82),COUNTIF(R84,R$82),COUNTIF(S84,S$82),COUNTIF(T84,T$82),COUNTIF(U84,U$82),COUNTIF(V84,V$82),COUNTIF(W84,W$82),COUNTIF(X84,X$82),COUNTIF(Y84,Y$82),COUNTIF(Z84,Z$82),COUNTIF(AA84,AA$82))</f>
        <v>0</v>
      </c>
      <c r="AD84" s="30">
        <f aca="true" t="shared" si="14" ref="AD84:AD108">COUNTA(C84:AA84)-AC84-AE84-AF84</f>
        <v>0</v>
      </c>
      <c r="AE84" s="30">
        <f aca="true" t="shared" si="15" ref="AE84:AE108">COUNTIF(C84:AA84,"0")</f>
        <v>0</v>
      </c>
      <c r="AF84" s="30">
        <f aca="true" t="shared" si="16" ref="AF84:AF108">COUNTIF(C84:AA84,"X")</f>
        <v>0</v>
      </c>
      <c r="AG84" s="21">
        <f aca="true" t="shared" si="17" ref="AG84:AG108">IF(AB84&lt;&gt;"",ROUND((AB84*100)/AB$82,0),"")</f>
      </c>
      <c r="AH84" s="14">
        <f aca="true" t="shared" si="18" ref="AH84:AH108">IF(AG84&lt;&gt;"",IF(AG84&gt;89,"Excelente",IF(AG84&gt;74,"Sat. Bem",IF(AG84&gt;55,"Satisfaz",IF(AG84&gt;49,"Sat. Pouco",IF(AG84&gt;20,"Não Sat.",IF(AG84&gt;=0,"M. Fraco","")))))),"")</f>
      </c>
      <c r="AI84" s="20">
        <f aca="true" t="shared" si="19" ref="AI84:AI108">COUNTA(C84:AA84)</f>
        <v>0</v>
      </c>
    </row>
    <row r="85" spans="1:35" ht="13.5">
      <c r="A85" s="11">
        <v>2</v>
      </c>
      <c r="B85" s="7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t="shared" si="12"/>
      </c>
      <c r="AC85" s="30">
        <f t="shared" si="13"/>
        <v>0</v>
      </c>
      <c r="AD85" s="30">
        <f t="shared" si="14"/>
        <v>0</v>
      </c>
      <c r="AE85" s="30">
        <f t="shared" si="15"/>
        <v>0</v>
      </c>
      <c r="AF85" s="30">
        <f t="shared" si="16"/>
        <v>0</v>
      </c>
      <c r="AG85" s="21">
        <f t="shared" si="17"/>
      </c>
      <c r="AH85" s="14">
        <f t="shared" si="18"/>
      </c>
      <c r="AI85" s="20">
        <f t="shared" si="19"/>
        <v>0</v>
      </c>
    </row>
    <row r="86" spans="1:35" ht="13.5">
      <c r="A86" s="11">
        <v>3</v>
      </c>
      <c r="B86" s="7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t="shared" si="17"/>
      </c>
      <c r="AH86" s="14">
        <f t="shared" si="18"/>
      </c>
      <c r="AI86" s="20">
        <f t="shared" si="19"/>
        <v>0</v>
      </c>
    </row>
    <row r="87" spans="1:35" ht="13.5">
      <c r="A87" s="11">
        <v>4</v>
      </c>
      <c r="B87" s="7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7"/>
      </c>
      <c r="AH87" s="14">
        <f t="shared" si="18"/>
      </c>
      <c r="AI87" s="20">
        <f t="shared" si="19"/>
        <v>0</v>
      </c>
    </row>
    <row r="88" spans="1:35" ht="13.5">
      <c r="A88" s="11">
        <v>5</v>
      </c>
      <c r="B88" s="7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7"/>
      </c>
      <c r="AH88" s="14">
        <f t="shared" si="18"/>
      </c>
      <c r="AI88" s="20">
        <f t="shared" si="19"/>
        <v>0</v>
      </c>
    </row>
    <row r="89" spans="1:35" ht="13.5">
      <c r="A89" s="11">
        <v>6</v>
      </c>
      <c r="B89" s="7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7"/>
      </c>
      <c r="AH89" s="14">
        <f t="shared" si="18"/>
      </c>
      <c r="AI89" s="20">
        <f t="shared" si="19"/>
        <v>0</v>
      </c>
    </row>
    <row r="90" spans="1:35" ht="13.5">
      <c r="A90" s="11">
        <v>7</v>
      </c>
      <c r="B90" s="7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7"/>
      </c>
      <c r="AH90" s="14">
        <f t="shared" si="18"/>
      </c>
      <c r="AI90" s="20">
        <f t="shared" si="19"/>
        <v>0</v>
      </c>
    </row>
    <row r="91" spans="1:35" ht="13.5">
      <c r="A91" s="11">
        <v>8</v>
      </c>
      <c r="B91" s="7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7"/>
      </c>
      <c r="AH91" s="14">
        <f t="shared" si="18"/>
      </c>
      <c r="AI91" s="20">
        <f t="shared" si="19"/>
        <v>0</v>
      </c>
    </row>
    <row r="92" spans="1:35" ht="13.5">
      <c r="A92" s="11">
        <v>9</v>
      </c>
      <c r="B92" s="7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7"/>
      </c>
      <c r="AH92" s="14">
        <f t="shared" si="18"/>
      </c>
      <c r="AI92" s="20">
        <f t="shared" si="19"/>
        <v>0</v>
      </c>
    </row>
    <row r="93" spans="1:35" ht="13.5">
      <c r="A93" s="11">
        <v>10</v>
      </c>
      <c r="B93" s="7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7"/>
      </c>
      <c r="AH93" s="14">
        <f t="shared" si="18"/>
      </c>
      <c r="AI93" s="20">
        <f t="shared" si="19"/>
        <v>0</v>
      </c>
    </row>
    <row r="94" spans="1:35" ht="13.5">
      <c r="A94" s="11">
        <v>11</v>
      </c>
      <c r="B94" s="7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7"/>
      </c>
      <c r="AH94" s="14">
        <f t="shared" si="18"/>
      </c>
      <c r="AI94" s="20">
        <f t="shared" si="19"/>
        <v>0</v>
      </c>
    </row>
    <row r="95" spans="1:35" ht="13.5">
      <c r="A95" s="11">
        <v>12</v>
      </c>
      <c r="B95" s="7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7"/>
      </c>
      <c r="AH95" s="14">
        <f t="shared" si="18"/>
      </c>
      <c r="AI95" s="20">
        <f t="shared" si="19"/>
        <v>0</v>
      </c>
    </row>
    <row r="96" spans="1:35" ht="13.5">
      <c r="A96" s="11">
        <v>13</v>
      </c>
      <c r="B96" s="7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7"/>
      </c>
      <c r="AH96" s="14">
        <f t="shared" si="18"/>
      </c>
      <c r="AI96" s="20">
        <f t="shared" si="19"/>
        <v>0</v>
      </c>
    </row>
    <row r="97" spans="1:35" ht="13.5">
      <c r="A97" s="11">
        <v>14</v>
      </c>
      <c r="B97" s="7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7"/>
      </c>
      <c r="AH97" s="14">
        <f t="shared" si="18"/>
      </c>
      <c r="AI97" s="20">
        <f t="shared" si="19"/>
        <v>0</v>
      </c>
    </row>
    <row r="98" spans="1:35" ht="13.5">
      <c r="A98" s="11">
        <v>15</v>
      </c>
      <c r="B98" s="7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7"/>
      </c>
      <c r="AH98" s="14">
        <f t="shared" si="18"/>
      </c>
      <c r="AI98" s="20">
        <f t="shared" si="19"/>
        <v>0</v>
      </c>
    </row>
    <row r="99" spans="1:35" ht="13.5">
      <c r="A99" s="11">
        <v>16</v>
      </c>
      <c r="B99" s="7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7"/>
      </c>
      <c r="AH99" s="14">
        <f t="shared" si="18"/>
      </c>
      <c r="AI99" s="20">
        <f t="shared" si="19"/>
        <v>0</v>
      </c>
    </row>
    <row r="100" spans="1:35" ht="13.5">
      <c r="A100" s="11">
        <v>17</v>
      </c>
      <c r="B100" s="7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7"/>
      </c>
      <c r="AH100" s="14">
        <f t="shared" si="18"/>
      </c>
      <c r="AI100" s="20">
        <f t="shared" si="19"/>
        <v>0</v>
      </c>
    </row>
    <row r="101" spans="1:35" ht="13.5">
      <c r="A101" s="11">
        <v>18</v>
      </c>
      <c r="B101" s="72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6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7"/>
      </c>
      <c r="AH101" s="14">
        <f t="shared" si="18"/>
      </c>
      <c r="AI101" s="20">
        <f t="shared" si="19"/>
        <v>0</v>
      </c>
    </row>
    <row r="102" spans="1:35" ht="13.5">
      <c r="A102" s="11">
        <v>19</v>
      </c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7"/>
      </c>
      <c r="AH102" s="14">
        <f t="shared" si="18"/>
      </c>
      <c r="AI102" s="20">
        <f t="shared" si="19"/>
        <v>0</v>
      </c>
    </row>
    <row r="103" spans="1:35" ht="13.5">
      <c r="A103" s="11">
        <v>20</v>
      </c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7"/>
      </c>
      <c r="AH103" s="14">
        <f t="shared" si="18"/>
      </c>
      <c r="AI103" s="20">
        <f t="shared" si="19"/>
        <v>0</v>
      </c>
    </row>
    <row r="104" spans="1:35" ht="13.5">
      <c r="A104" s="11">
        <v>21</v>
      </c>
      <c r="B104" s="7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7"/>
      </c>
      <c r="AH104" s="14">
        <f t="shared" si="18"/>
      </c>
      <c r="AI104" s="20">
        <f t="shared" si="19"/>
        <v>0</v>
      </c>
    </row>
    <row r="105" spans="1:35" ht="13.5">
      <c r="A105" s="11">
        <v>22</v>
      </c>
      <c r="B105" s="7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7"/>
      </c>
      <c r="AH105" s="14">
        <f t="shared" si="18"/>
      </c>
      <c r="AI105" s="20">
        <f t="shared" si="19"/>
        <v>0</v>
      </c>
    </row>
    <row r="106" spans="1:35" ht="13.5">
      <c r="A106" s="11">
        <v>23</v>
      </c>
      <c r="B106" s="7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7"/>
      </c>
      <c r="AH106" s="14">
        <f t="shared" si="18"/>
      </c>
      <c r="AI106" s="20">
        <f t="shared" si="19"/>
        <v>0</v>
      </c>
    </row>
    <row r="107" spans="1:35" ht="13.5">
      <c r="A107" s="11">
        <v>24</v>
      </c>
      <c r="B107" s="7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7"/>
      </c>
      <c r="AH107" s="14">
        <f t="shared" si="18"/>
      </c>
      <c r="AI107" s="20">
        <f t="shared" si="19"/>
        <v>0</v>
      </c>
    </row>
    <row r="108" spans="1:35" ht="13.5">
      <c r="A108" s="11">
        <v>25</v>
      </c>
      <c r="B108" s="7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7"/>
      </c>
      <c r="AH108" s="14">
        <f t="shared" si="18"/>
      </c>
      <c r="AI108" s="20">
        <f t="shared" si="19"/>
        <v>0</v>
      </c>
    </row>
    <row r="109" spans="1:35" ht="13.5">
      <c r="A109" s="84" t="s">
        <v>9</v>
      </c>
      <c r="B109" s="33" t="s">
        <v>10</v>
      </c>
      <c r="C109" s="34">
        <f aca="true" t="shared" si="20" ref="C109:AA109">COUNTIF(C84:C108,C82)</f>
        <v>0</v>
      </c>
      <c r="D109" s="34">
        <f t="shared" si="20"/>
        <v>0</v>
      </c>
      <c r="E109" s="34">
        <f t="shared" si="20"/>
        <v>0</v>
      </c>
      <c r="F109" s="34">
        <f t="shared" si="20"/>
        <v>0</v>
      </c>
      <c r="G109" s="34">
        <f t="shared" si="20"/>
        <v>0</v>
      </c>
      <c r="H109" s="34">
        <f t="shared" si="20"/>
        <v>0</v>
      </c>
      <c r="I109" s="34">
        <f t="shared" si="20"/>
        <v>0</v>
      </c>
      <c r="J109" s="34">
        <f t="shared" si="20"/>
        <v>0</v>
      </c>
      <c r="K109" s="34">
        <f t="shared" si="20"/>
        <v>0</v>
      </c>
      <c r="L109" s="34">
        <f t="shared" si="20"/>
        <v>0</v>
      </c>
      <c r="M109" s="34">
        <f t="shared" si="20"/>
        <v>0</v>
      </c>
      <c r="N109" s="34">
        <f t="shared" si="20"/>
        <v>0</v>
      </c>
      <c r="O109" s="34">
        <f t="shared" si="20"/>
        <v>0</v>
      </c>
      <c r="P109" s="34">
        <f t="shared" si="20"/>
        <v>0</v>
      </c>
      <c r="Q109" s="34">
        <f t="shared" si="20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34">
        <f t="shared" si="20"/>
        <v>0</v>
      </c>
      <c r="V109" s="34">
        <f t="shared" si="20"/>
        <v>0</v>
      </c>
      <c r="W109" s="34">
        <f t="shared" si="20"/>
        <v>0</v>
      </c>
      <c r="X109" s="34">
        <f t="shared" si="20"/>
        <v>0</v>
      </c>
      <c r="Y109" s="34">
        <f t="shared" si="20"/>
        <v>0</v>
      </c>
      <c r="Z109" s="34">
        <f t="shared" si="20"/>
        <v>0</v>
      </c>
      <c r="AA109" s="34">
        <f t="shared" si="20"/>
        <v>0</v>
      </c>
      <c r="AB109" s="35"/>
      <c r="AC109" s="35"/>
      <c r="AD109" s="35"/>
      <c r="AE109" s="35"/>
      <c r="AF109" s="35"/>
      <c r="AG109" s="36"/>
      <c r="AH109" s="37"/>
      <c r="AI109" s="20"/>
    </row>
    <row r="110" spans="1:35" ht="13.5">
      <c r="A110" s="84"/>
      <c r="B110" s="38" t="s">
        <v>11</v>
      </c>
      <c r="C110" s="22">
        <f aca="true" t="shared" si="21" ref="C110:AA110">COUNTIF(C84:C108,"&gt;0")-COUNTIF(C84:C108,C82)</f>
        <v>0</v>
      </c>
      <c r="D110" s="22">
        <f t="shared" si="21"/>
        <v>0</v>
      </c>
      <c r="E110" s="22">
        <f t="shared" si="21"/>
        <v>0</v>
      </c>
      <c r="F110" s="22">
        <f t="shared" si="21"/>
        <v>0</v>
      </c>
      <c r="G110" s="22">
        <f t="shared" si="21"/>
        <v>0</v>
      </c>
      <c r="H110" s="22">
        <f t="shared" si="21"/>
        <v>0</v>
      </c>
      <c r="I110" s="22">
        <f t="shared" si="21"/>
        <v>0</v>
      </c>
      <c r="J110" s="22">
        <f t="shared" si="21"/>
        <v>0</v>
      </c>
      <c r="K110" s="22">
        <f t="shared" si="21"/>
        <v>0</v>
      </c>
      <c r="L110" s="22">
        <f t="shared" si="21"/>
        <v>0</v>
      </c>
      <c r="M110" s="22">
        <f t="shared" si="21"/>
        <v>0</v>
      </c>
      <c r="N110" s="22">
        <f t="shared" si="21"/>
        <v>0</v>
      </c>
      <c r="O110" s="22">
        <f t="shared" si="21"/>
        <v>0</v>
      </c>
      <c r="P110" s="22">
        <f t="shared" si="21"/>
        <v>0</v>
      </c>
      <c r="Q110" s="22">
        <f t="shared" si="21"/>
        <v>0</v>
      </c>
      <c r="R110" s="22">
        <f t="shared" si="21"/>
        <v>0</v>
      </c>
      <c r="S110" s="22">
        <f t="shared" si="21"/>
        <v>0</v>
      </c>
      <c r="T110" s="22">
        <f t="shared" si="21"/>
        <v>0</v>
      </c>
      <c r="U110" s="22">
        <f t="shared" si="21"/>
        <v>0</v>
      </c>
      <c r="V110" s="22">
        <f t="shared" si="21"/>
        <v>0</v>
      </c>
      <c r="W110" s="22">
        <f t="shared" si="21"/>
        <v>0</v>
      </c>
      <c r="X110" s="22">
        <f t="shared" si="21"/>
        <v>0</v>
      </c>
      <c r="Y110" s="22">
        <f t="shared" si="21"/>
        <v>0</v>
      </c>
      <c r="Z110" s="22">
        <f t="shared" si="21"/>
        <v>0</v>
      </c>
      <c r="AA110" s="22">
        <f t="shared" si="21"/>
        <v>0</v>
      </c>
      <c r="AB110" s="30"/>
      <c r="AC110" s="30"/>
      <c r="AD110" s="30"/>
      <c r="AE110" s="30"/>
      <c r="AF110" s="30"/>
      <c r="AG110" s="39"/>
      <c r="AH110" s="40"/>
      <c r="AI110" s="20"/>
    </row>
    <row r="111" spans="1:35" ht="13.5">
      <c r="A111" s="84"/>
      <c r="B111" s="38" t="s">
        <v>12</v>
      </c>
      <c r="C111" s="22">
        <f aca="true" t="shared" si="22" ref="C111:AA111">COUNTIF(C84:C108,"0")</f>
        <v>0</v>
      </c>
      <c r="D111" s="22">
        <f t="shared" si="22"/>
        <v>0</v>
      </c>
      <c r="E111" s="22">
        <f t="shared" si="22"/>
        <v>0</v>
      </c>
      <c r="F111" s="22">
        <f t="shared" si="22"/>
        <v>0</v>
      </c>
      <c r="G111" s="22">
        <f t="shared" si="22"/>
        <v>0</v>
      </c>
      <c r="H111" s="22">
        <f t="shared" si="22"/>
        <v>0</v>
      </c>
      <c r="I111" s="22">
        <f t="shared" si="22"/>
        <v>0</v>
      </c>
      <c r="J111" s="22">
        <f t="shared" si="22"/>
        <v>0</v>
      </c>
      <c r="K111" s="22">
        <f t="shared" si="22"/>
        <v>0</v>
      </c>
      <c r="L111" s="22">
        <f t="shared" si="22"/>
        <v>0</v>
      </c>
      <c r="M111" s="22">
        <f t="shared" si="22"/>
        <v>0</v>
      </c>
      <c r="N111" s="22">
        <f t="shared" si="22"/>
        <v>0</v>
      </c>
      <c r="O111" s="22">
        <f t="shared" si="22"/>
        <v>0</v>
      </c>
      <c r="P111" s="22">
        <f t="shared" si="22"/>
        <v>0</v>
      </c>
      <c r="Q111" s="22">
        <f t="shared" si="22"/>
        <v>0</v>
      </c>
      <c r="R111" s="22">
        <f t="shared" si="22"/>
        <v>0</v>
      </c>
      <c r="S111" s="22">
        <f t="shared" si="22"/>
        <v>0</v>
      </c>
      <c r="T111" s="22">
        <f t="shared" si="22"/>
        <v>0</v>
      </c>
      <c r="U111" s="22">
        <f t="shared" si="22"/>
        <v>0</v>
      </c>
      <c r="V111" s="22">
        <f t="shared" si="22"/>
        <v>0</v>
      </c>
      <c r="W111" s="22">
        <f t="shared" si="22"/>
        <v>0</v>
      </c>
      <c r="X111" s="22">
        <f t="shared" si="22"/>
        <v>0</v>
      </c>
      <c r="Y111" s="22">
        <f t="shared" si="22"/>
        <v>0</v>
      </c>
      <c r="Z111" s="22">
        <f t="shared" si="22"/>
        <v>0</v>
      </c>
      <c r="AA111" s="22">
        <f t="shared" si="22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4.25" thickBot="1">
      <c r="A112" s="85"/>
      <c r="B112" s="41" t="s">
        <v>13</v>
      </c>
      <c r="C112" s="42">
        <f aca="true" t="shared" si="23" ref="C112:AA112">COUNTIF(C84:C108,"x")</f>
        <v>0</v>
      </c>
      <c r="D112" s="42">
        <f t="shared" si="23"/>
        <v>0</v>
      </c>
      <c r="E112" s="42">
        <f t="shared" si="23"/>
        <v>0</v>
      </c>
      <c r="F112" s="42">
        <f t="shared" si="23"/>
        <v>0</v>
      </c>
      <c r="G112" s="42">
        <f t="shared" si="23"/>
        <v>0</v>
      </c>
      <c r="H112" s="42">
        <f t="shared" si="23"/>
        <v>0</v>
      </c>
      <c r="I112" s="42">
        <f t="shared" si="23"/>
        <v>0</v>
      </c>
      <c r="J112" s="42">
        <f t="shared" si="23"/>
        <v>0</v>
      </c>
      <c r="K112" s="42">
        <f t="shared" si="23"/>
        <v>0</v>
      </c>
      <c r="L112" s="42">
        <f t="shared" si="23"/>
        <v>0</v>
      </c>
      <c r="M112" s="42">
        <f t="shared" si="23"/>
        <v>0</v>
      </c>
      <c r="N112" s="42">
        <f t="shared" si="23"/>
        <v>0</v>
      </c>
      <c r="O112" s="42">
        <f t="shared" si="23"/>
        <v>0</v>
      </c>
      <c r="P112" s="42">
        <f t="shared" si="23"/>
        <v>0</v>
      </c>
      <c r="Q112" s="42">
        <f t="shared" si="23"/>
        <v>0</v>
      </c>
      <c r="R112" s="42">
        <f t="shared" si="23"/>
        <v>0</v>
      </c>
      <c r="S112" s="42">
        <f t="shared" si="23"/>
        <v>0</v>
      </c>
      <c r="T112" s="42">
        <f t="shared" si="23"/>
        <v>0</v>
      </c>
      <c r="U112" s="42">
        <f t="shared" si="23"/>
        <v>0</v>
      </c>
      <c r="V112" s="42">
        <f t="shared" si="23"/>
        <v>0</v>
      </c>
      <c r="W112" s="42">
        <f t="shared" si="23"/>
        <v>0</v>
      </c>
      <c r="X112" s="42">
        <f t="shared" si="23"/>
        <v>0</v>
      </c>
      <c r="Y112" s="42">
        <f t="shared" si="23"/>
        <v>0</v>
      </c>
      <c r="Z112" s="42">
        <f t="shared" si="23"/>
        <v>0</v>
      </c>
      <c r="AA112" s="42">
        <f t="shared" si="23"/>
        <v>0</v>
      </c>
      <c r="AB112" s="43"/>
      <c r="AC112" s="43"/>
      <c r="AD112" s="43"/>
      <c r="AE112" s="43"/>
      <c r="AF112" s="43"/>
      <c r="AG112" s="44"/>
      <c r="AH112" s="45"/>
      <c r="AI112" s="20"/>
    </row>
    <row r="113" ht="13.5" thickTop="1"/>
    <row r="115" spans="1:36" ht="18">
      <c r="A115" s="86" t="str">
        <f>P78</f>
        <v>Teste de Matemática                5 º Ano             Turma D             Data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71"/>
      <c r="AJ115" s="71"/>
    </row>
    <row r="117" spans="1:34" ht="18">
      <c r="A117" s="77" t="s">
        <v>18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20" spans="2:5" ht="12.75">
      <c r="B120" s="57"/>
      <c r="C120" s="58"/>
      <c r="D120" s="58"/>
      <c r="E120" s="59"/>
    </row>
    <row r="121" spans="2:5" ht="12.75">
      <c r="B121" s="75" t="s">
        <v>20</v>
      </c>
      <c r="C121" s="76"/>
      <c r="D121" s="52"/>
      <c r="E121" s="54">
        <f>COUNTA(B84:B108)</f>
        <v>0</v>
      </c>
    </row>
    <row r="122" spans="2:5" ht="12.75">
      <c r="B122" s="55"/>
      <c r="C122" s="51"/>
      <c r="D122" s="51"/>
      <c r="E122" s="56"/>
    </row>
    <row r="123" spans="2:5" ht="12.75">
      <c r="B123" s="53" t="s">
        <v>19</v>
      </c>
      <c r="C123" s="52"/>
      <c r="D123" s="52"/>
      <c r="E123" s="54">
        <f>25-COUNTIF(AB84:AB108,"")</f>
        <v>0</v>
      </c>
    </row>
    <row r="124" spans="2:5" ht="12.75">
      <c r="B124" s="55"/>
      <c r="C124" s="51"/>
      <c r="D124" s="51"/>
      <c r="E124" s="56"/>
    </row>
    <row r="125" spans="2:5" ht="12.75">
      <c r="B125" s="53" t="s">
        <v>21</v>
      </c>
      <c r="C125" s="52" t="s">
        <v>15</v>
      </c>
      <c r="D125" s="52"/>
      <c r="E125" s="54" t="e">
        <f>AVERAGE(AG84:AG108)</f>
        <v>#DIV/0!</v>
      </c>
    </row>
    <row r="126" spans="2:5" ht="12.75">
      <c r="B126" s="55"/>
      <c r="C126" s="51"/>
      <c r="D126" s="51"/>
      <c r="E126" s="56"/>
    </row>
    <row r="127" spans="2:5" ht="12.75">
      <c r="B127" s="53" t="s">
        <v>22</v>
      </c>
      <c r="C127" s="52" t="s">
        <v>15</v>
      </c>
      <c r="D127" s="52"/>
      <c r="E127" s="54" t="e">
        <f>MODE(AG84:AG108)</f>
        <v>#N/A</v>
      </c>
    </row>
    <row r="128" spans="2:5" ht="12.75">
      <c r="B128" s="55"/>
      <c r="C128" s="51"/>
      <c r="D128" s="51"/>
      <c r="E128" s="56"/>
    </row>
    <row r="129" spans="2:5" ht="12.75">
      <c r="B129" s="53" t="s">
        <v>23</v>
      </c>
      <c r="C129" s="52" t="s">
        <v>15</v>
      </c>
      <c r="D129" s="52"/>
      <c r="E129" s="54">
        <f>MAX(AG84:AG108)</f>
        <v>0</v>
      </c>
    </row>
    <row r="130" spans="2:5" ht="12.75">
      <c r="B130" s="55"/>
      <c r="C130" s="51"/>
      <c r="D130" s="51"/>
      <c r="E130" s="56"/>
    </row>
    <row r="131" spans="2:5" ht="12.75">
      <c r="B131" s="53" t="s">
        <v>24</v>
      </c>
      <c r="C131" s="52" t="s">
        <v>15</v>
      </c>
      <c r="D131" s="52"/>
      <c r="E131" s="54">
        <f>MIN(AG84:AG108)</f>
        <v>0</v>
      </c>
    </row>
    <row r="132" spans="2:5" ht="12.75">
      <c r="B132" s="55"/>
      <c r="C132" s="51"/>
      <c r="D132" s="51"/>
      <c r="E132" s="56"/>
    </row>
    <row r="133" spans="2:5" ht="12.75">
      <c r="B133" s="53" t="s">
        <v>25</v>
      </c>
      <c r="C133" s="52"/>
      <c r="D133" s="52"/>
      <c r="E133" s="54">
        <f>COUNTIF(AG84:AG108,"&gt;=50")</f>
        <v>0</v>
      </c>
    </row>
    <row r="134" spans="2:5" ht="12.75">
      <c r="B134" s="55"/>
      <c r="C134" s="51"/>
      <c r="D134" s="51"/>
      <c r="E134" s="56"/>
    </row>
    <row r="135" spans="2:5" ht="12.75">
      <c r="B135" s="53" t="s">
        <v>26</v>
      </c>
      <c r="C135" s="52"/>
      <c r="D135" s="52"/>
      <c r="E135" s="54">
        <f>COUNTIF(AG84:AG108,"&lt;50")</f>
        <v>0</v>
      </c>
    </row>
    <row r="136" spans="2:5" ht="12.75">
      <c r="B136" s="55"/>
      <c r="C136" s="51"/>
      <c r="D136" s="51"/>
      <c r="E136" s="56"/>
    </row>
    <row r="137" spans="2:5" ht="12.75">
      <c r="B137" s="53" t="s">
        <v>33</v>
      </c>
      <c r="C137" s="69">
        <f>COUNTIF(AH84:AH108,"Excelente")</f>
        <v>0</v>
      </c>
      <c r="D137" s="67" t="e">
        <f>ROUND((C137/E123*100),1)</f>
        <v>#DIV/0!</v>
      </c>
      <c r="E137" s="65" t="s">
        <v>15</v>
      </c>
    </row>
    <row r="138" spans="2:5" ht="12.75">
      <c r="B138" s="55"/>
      <c r="C138" s="70"/>
      <c r="D138" s="68"/>
      <c r="E138" s="66"/>
    </row>
    <row r="139" spans="2:5" ht="12.75">
      <c r="B139" s="53" t="s">
        <v>32</v>
      </c>
      <c r="C139" s="69">
        <f>COUNTIF(AH84:AH108,"Sat. Bem")</f>
        <v>0</v>
      </c>
      <c r="D139" s="67" t="e">
        <f>ROUND((C139/E123*100),1)</f>
        <v>#DIV/0!</v>
      </c>
      <c r="E139" s="65" t="s">
        <v>15</v>
      </c>
    </row>
    <row r="140" spans="2:5" ht="12.75">
      <c r="B140" s="55"/>
      <c r="C140" s="70"/>
      <c r="D140" s="68"/>
      <c r="E140" s="66"/>
    </row>
    <row r="141" spans="2:5" ht="12.75">
      <c r="B141" s="53" t="s">
        <v>31</v>
      </c>
      <c r="C141" s="69">
        <f>COUNTIF(AH84:AH108,"Satisfaz")</f>
        <v>0</v>
      </c>
      <c r="D141" s="67" t="e">
        <f>ROUND((C141/E123*100),1)</f>
        <v>#DIV/0!</v>
      </c>
      <c r="E141" s="65" t="s">
        <v>15</v>
      </c>
    </row>
    <row r="142" spans="2:5" ht="12.75">
      <c r="B142" s="55"/>
      <c r="C142" s="70"/>
      <c r="D142" s="68"/>
      <c r="E142" s="66"/>
    </row>
    <row r="143" spans="2:5" ht="12.75">
      <c r="B143" s="53" t="s">
        <v>30</v>
      </c>
      <c r="C143" s="69">
        <f>COUNTIF(AH84:AH108,"Sat. Pouco")</f>
        <v>0</v>
      </c>
      <c r="D143" s="67" t="e">
        <f>ROUND((C143/E123*100),1)</f>
        <v>#DIV/0!</v>
      </c>
      <c r="E143" s="65" t="s">
        <v>15</v>
      </c>
    </row>
    <row r="144" spans="2:5" ht="12.75">
      <c r="B144" s="55"/>
      <c r="C144" s="70"/>
      <c r="D144" s="68"/>
      <c r="E144" s="66"/>
    </row>
    <row r="145" spans="2:5" ht="12.75">
      <c r="B145" s="53" t="s">
        <v>29</v>
      </c>
      <c r="C145" s="69">
        <f>COUNTIF(AH84:AH108,"Não Sat.")</f>
        <v>0</v>
      </c>
      <c r="D145" s="67" t="e">
        <f>ROUND((C145/E123*100),1)</f>
        <v>#DIV/0!</v>
      </c>
      <c r="E145" s="65" t="s">
        <v>15</v>
      </c>
    </row>
    <row r="146" spans="2:5" ht="12.75">
      <c r="B146" s="55"/>
      <c r="C146" s="70"/>
      <c r="D146" s="68"/>
      <c r="E146" s="66"/>
    </row>
    <row r="147" spans="2:5" ht="12.75">
      <c r="B147" s="53" t="s">
        <v>28</v>
      </c>
      <c r="C147" s="69">
        <f>COUNTIF(AH84:AH108,"M. Fraco")</f>
        <v>0</v>
      </c>
      <c r="D147" s="67" t="e">
        <f>ROUND((C147/E123*100),1)</f>
        <v>#DIV/0!</v>
      </c>
      <c r="E147" s="65" t="s">
        <v>15</v>
      </c>
    </row>
    <row r="148" spans="2:5" ht="12.75">
      <c r="B148" s="61"/>
      <c r="C148" s="46"/>
      <c r="D148" s="46"/>
      <c r="E148" s="62"/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3"/>
      <c r="C151" s="47"/>
      <c r="D151" s="47"/>
      <c r="E151" s="64"/>
    </row>
    <row r="155" spans="1:36" ht="15.75">
      <c r="A155" s="60"/>
      <c r="B155" s="60"/>
      <c r="C155" s="74" t="s">
        <v>27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60"/>
      <c r="O155" s="60"/>
      <c r="P155" s="60" t="s">
        <v>37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1"/>
      <c r="AJ155" s="1"/>
    </row>
    <row r="157" ht="13.5" thickBot="1"/>
    <row r="158" spans="1:36" ht="13.5" thickTop="1">
      <c r="A158" s="9"/>
      <c r="B158" s="27" t="s">
        <v>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3" t="s">
        <v>1</v>
      </c>
      <c r="AC158" s="81" t="s">
        <v>2</v>
      </c>
      <c r="AD158" s="82"/>
      <c r="AE158" s="82"/>
      <c r="AF158" s="83"/>
      <c r="AG158" s="79" t="s">
        <v>14</v>
      </c>
      <c r="AH158" s="80"/>
      <c r="AI158" s="19"/>
      <c r="AJ158" s="3"/>
    </row>
    <row r="159" spans="1:35" ht="26.25">
      <c r="A159" s="10"/>
      <c r="B159" s="15" t="s">
        <v>17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24">
        <f>SUM(C159:AA159)</f>
        <v>0</v>
      </c>
      <c r="AC159" s="29" t="s">
        <v>3</v>
      </c>
      <c r="AD159" s="29" t="s">
        <v>4</v>
      </c>
      <c r="AE159" s="29" t="s">
        <v>5</v>
      </c>
      <c r="AF159" s="29" t="s">
        <v>6</v>
      </c>
      <c r="AG159" s="8" t="s">
        <v>15</v>
      </c>
      <c r="AH159" s="18" t="s">
        <v>16</v>
      </c>
      <c r="AI159" s="20"/>
    </row>
    <row r="160" spans="1:35" ht="12.75">
      <c r="A160" s="16" t="s">
        <v>7</v>
      </c>
      <c r="B160" s="17" t="s">
        <v>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5"/>
      <c r="AC160" s="31"/>
      <c r="AD160" s="31"/>
      <c r="AE160" s="31"/>
      <c r="AF160" s="32"/>
      <c r="AG160" s="13"/>
      <c r="AH160" s="12"/>
      <c r="AI160" s="20"/>
    </row>
    <row r="161" spans="1:35" ht="13.5">
      <c r="A161" s="11">
        <v>1</v>
      </c>
      <c r="B161" s="7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6">
        <f aca="true" t="shared" si="24" ref="AB161:AB185">IF(AI161&lt;&gt;0,SUM(C161:AA161),"")</f>
      </c>
      <c r="AC161" s="30">
        <f aca="true" t="shared" si="25" ref="AC161:AC185">SUM(COUNTIF(C161,C$159),COUNTIF(D161,D$159),COUNTIF(E161,E$159),COUNTIF(F161,F$159),COUNTIF(G161,G$159),COUNTIF(H161,H$159),COUNTIF(I161,I$159),COUNTIF(J161,J$159),COUNTIF(K161,K$159),COUNTIF(L161,L$159),COUNTIF(M161,M$159),COUNTIF(N161,N$159),COUNTIF(O161,O$159),COUNTIF(P161,P$159),COUNTIF(Q161,Q$159),COUNTIF(R161,R$159),COUNTIF(S161,S$159),COUNTIF(T161,T$159),COUNTIF(U161,U$159),COUNTIF(V161,V$159),COUNTIF(W161,W$159),COUNTIF(X161,X$159),COUNTIF(Y161,Y$159),COUNTIF(Z161,Z$159),COUNTIF(AA161,AA$159))</f>
        <v>0</v>
      </c>
      <c r="AD161" s="30">
        <f aca="true" t="shared" si="26" ref="AD161:AD185">COUNTA(C161:AA161)-AC161-AE161-AF161</f>
        <v>0</v>
      </c>
      <c r="AE161" s="30">
        <f aca="true" t="shared" si="27" ref="AE161:AE185">COUNTIF(C161:AA161,"0")</f>
        <v>0</v>
      </c>
      <c r="AF161" s="30">
        <f aca="true" t="shared" si="28" ref="AF161:AF185">COUNTIF(C161:AA161,"X")</f>
        <v>0</v>
      </c>
      <c r="AG161" s="21">
        <f aca="true" t="shared" si="29" ref="AG161:AG185">IF(AB161&lt;&gt;"",ROUND((AB161*100)/AB$159,0),"")</f>
      </c>
      <c r="AH161" s="14">
        <f aca="true" t="shared" si="30" ref="AH161:AH185">IF(AG161&lt;&gt;"",IF(AG161&gt;89,"Excelente",IF(AG161&gt;74,"Sat. Bem",IF(AG161&gt;55,"Satisfaz",IF(AG161&gt;49,"Sat. Pouco",IF(AG161&gt;20,"Não Sat.",IF(AG161&gt;=0,"M. Fraco","")))))),"")</f>
      </c>
      <c r="AI161" s="20">
        <f aca="true" t="shared" si="31" ref="AI161:AI185">COUNTA(C161:AA161)</f>
        <v>0</v>
      </c>
    </row>
    <row r="162" spans="1:35" ht="13.5">
      <c r="A162" s="11">
        <v>2</v>
      </c>
      <c r="B162" s="7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t="shared" si="24"/>
      </c>
      <c r="AC162" s="30">
        <f t="shared" si="25"/>
        <v>0</v>
      </c>
      <c r="AD162" s="30">
        <f t="shared" si="26"/>
        <v>0</v>
      </c>
      <c r="AE162" s="30">
        <f t="shared" si="27"/>
        <v>0</v>
      </c>
      <c r="AF162" s="30">
        <f t="shared" si="28"/>
        <v>0</v>
      </c>
      <c r="AG162" s="21">
        <f t="shared" si="29"/>
      </c>
      <c r="AH162" s="14">
        <f t="shared" si="30"/>
      </c>
      <c r="AI162" s="20">
        <f t="shared" si="31"/>
        <v>0</v>
      </c>
    </row>
    <row r="163" spans="1:35" ht="13.5">
      <c r="A163" s="11">
        <v>3</v>
      </c>
      <c r="B163" s="72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t="shared" si="29"/>
      </c>
      <c r="AH163" s="14">
        <f t="shared" si="30"/>
      </c>
      <c r="AI163" s="20">
        <f t="shared" si="31"/>
        <v>0</v>
      </c>
    </row>
    <row r="164" spans="1:35" ht="13.5">
      <c r="A164" s="11">
        <v>4</v>
      </c>
      <c r="B164" s="7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29"/>
      </c>
      <c r="AH164" s="14">
        <f t="shared" si="30"/>
      </c>
      <c r="AI164" s="20">
        <f t="shared" si="31"/>
        <v>0</v>
      </c>
    </row>
    <row r="165" spans="1:35" ht="13.5">
      <c r="A165" s="11">
        <v>5</v>
      </c>
      <c r="B165" s="7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29"/>
      </c>
      <c r="AH165" s="14">
        <f t="shared" si="30"/>
      </c>
      <c r="AI165" s="20">
        <f t="shared" si="31"/>
        <v>0</v>
      </c>
    </row>
    <row r="166" spans="1:35" ht="13.5">
      <c r="A166" s="11">
        <v>6</v>
      </c>
      <c r="B166" s="7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29"/>
      </c>
      <c r="AH166" s="14">
        <f t="shared" si="30"/>
      </c>
      <c r="AI166" s="20">
        <f t="shared" si="31"/>
        <v>0</v>
      </c>
    </row>
    <row r="167" spans="1:35" ht="13.5">
      <c r="A167" s="11">
        <v>7</v>
      </c>
      <c r="B167" s="7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29"/>
      </c>
      <c r="AH167" s="14">
        <f t="shared" si="30"/>
      </c>
      <c r="AI167" s="20">
        <f t="shared" si="31"/>
        <v>0</v>
      </c>
    </row>
    <row r="168" spans="1:35" ht="13.5">
      <c r="A168" s="11">
        <v>8</v>
      </c>
      <c r="B168" s="7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29"/>
      </c>
      <c r="AH168" s="14">
        <f t="shared" si="30"/>
      </c>
      <c r="AI168" s="20">
        <f t="shared" si="31"/>
        <v>0</v>
      </c>
    </row>
    <row r="169" spans="1:35" ht="13.5">
      <c r="A169" s="11">
        <v>9</v>
      </c>
      <c r="B169" s="7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29"/>
      </c>
      <c r="AH169" s="14">
        <f t="shared" si="30"/>
      </c>
      <c r="AI169" s="20">
        <f t="shared" si="31"/>
        <v>0</v>
      </c>
    </row>
    <row r="170" spans="1:35" ht="13.5">
      <c r="A170" s="11">
        <v>10</v>
      </c>
      <c r="B170" s="7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29"/>
      </c>
      <c r="AH170" s="14">
        <f t="shared" si="30"/>
      </c>
      <c r="AI170" s="20">
        <f t="shared" si="31"/>
        <v>0</v>
      </c>
    </row>
    <row r="171" spans="1:35" ht="13.5">
      <c r="A171" s="11">
        <v>11</v>
      </c>
      <c r="B171" s="7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29"/>
      </c>
      <c r="AH171" s="14">
        <f t="shared" si="30"/>
      </c>
      <c r="AI171" s="20">
        <f t="shared" si="31"/>
        <v>0</v>
      </c>
    </row>
    <row r="172" spans="1:35" ht="13.5">
      <c r="A172" s="11">
        <v>12</v>
      </c>
      <c r="B172" s="7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29"/>
      </c>
      <c r="AH172" s="14">
        <f t="shared" si="30"/>
      </c>
      <c r="AI172" s="20">
        <f t="shared" si="31"/>
        <v>0</v>
      </c>
    </row>
    <row r="173" spans="1:35" ht="13.5">
      <c r="A173" s="11">
        <v>13</v>
      </c>
      <c r="B173" s="7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29"/>
      </c>
      <c r="AH173" s="14">
        <f t="shared" si="30"/>
      </c>
      <c r="AI173" s="20">
        <f t="shared" si="31"/>
        <v>0</v>
      </c>
    </row>
    <row r="174" spans="1:35" ht="13.5">
      <c r="A174" s="11">
        <v>14</v>
      </c>
      <c r="B174" s="7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29"/>
      </c>
      <c r="AH174" s="14">
        <f t="shared" si="30"/>
      </c>
      <c r="AI174" s="20">
        <f t="shared" si="31"/>
        <v>0</v>
      </c>
    </row>
    <row r="175" spans="1:35" ht="13.5">
      <c r="A175" s="11">
        <v>15</v>
      </c>
      <c r="B175" s="7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29"/>
      </c>
      <c r="AH175" s="14">
        <f t="shared" si="30"/>
      </c>
      <c r="AI175" s="20">
        <f t="shared" si="31"/>
        <v>0</v>
      </c>
    </row>
    <row r="176" spans="1:35" ht="13.5">
      <c r="A176" s="11">
        <v>16</v>
      </c>
      <c r="B176" s="7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29"/>
      </c>
      <c r="AH176" s="14">
        <f t="shared" si="30"/>
      </c>
      <c r="AI176" s="20">
        <f t="shared" si="31"/>
        <v>0</v>
      </c>
    </row>
    <row r="177" spans="1:35" ht="13.5">
      <c r="A177" s="11">
        <v>17</v>
      </c>
      <c r="B177" s="7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29"/>
      </c>
      <c r="AH177" s="14">
        <f t="shared" si="30"/>
      </c>
      <c r="AI177" s="20">
        <f t="shared" si="31"/>
        <v>0</v>
      </c>
    </row>
    <row r="178" spans="1:35" ht="13.5">
      <c r="A178" s="11">
        <v>18</v>
      </c>
      <c r="B178" s="72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6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29"/>
      </c>
      <c r="AH178" s="14">
        <f t="shared" si="30"/>
      </c>
      <c r="AI178" s="20">
        <f t="shared" si="31"/>
        <v>0</v>
      </c>
    </row>
    <row r="179" spans="1:35" ht="13.5">
      <c r="A179" s="11">
        <v>19</v>
      </c>
      <c r="B179" s="7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7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29"/>
      </c>
      <c r="AH179" s="14">
        <f t="shared" si="30"/>
      </c>
      <c r="AI179" s="20">
        <f t="shared" si="31"/>
        <v>0</v>
      </c>
    </row>
    <row r="180" spans="1:35" ht="13.5">
      <c r="A180" s="11">
        <v>20</v>
      </c>
      <c r="B180" s="7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29"/>
      </c>
      <c r="AH180" s="14">
        <f t="shared" si="30"/>
      </c>
      <c r="AI180" s="20">
        <f t="shared" si="31"/>
        <v>0</v>
      </c>
    </row>
    <row r="181" spans="1:35" ht="13.5">
      <c r="A181" s="11">
        <v>21</v>
      </c>
      <c r="B181" s="7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29"/>
      </c>
      <c r="AH181" s="14">
        <f t="shared" si="30"/>
      </c>
      <c r="AI181" s="20">
        <f t="shared" si="31"/>
        <v>0</v>
      </c>
    </row>
    <row r="182" spans="1:35" ht="13.5">
      <c r="A182" s="11">
        <v>22</v>
      </c>
      <c r="B182" s="7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29"/>
      </c>
      <c r="AH182" s="14">
        <f t="shared" si="30"/>
      </c>
      <c r="AI182" s="20">
        <f t="shared" si="31"/>
        <v>0</v>
      </c>
    </row>
    <row r="183" spans="1:35" ht="13.5">
      <c r="A183" s="11">
        <v>23</v>
      </c>
      <c r="B183" s="7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29"/>
      </c>
      <c r="AH183" s="14">
        <f t="shared" si="30"/>
      </c>
      <c r="AI183" s="20">
        <f t="shared" si="31"/>
        <v>0</v>
      </c>
    </row>
    <row r="184" spans="1:35" ht="13.5">
      <c r="A184" s="11">
        <v>24</v>
      </c>
      <c r="B184" s="7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29"/>
      </c>
      <c r="AH184" s="14">
        <f t="shared" si="30"/>
      </c>
      <c r="AI184" s="20">
        <f t="shared" si="31"/>
        <v>0</v>
      </c>
    </row>
    <row r="185" spans="1:35" ht="13.5">
      <c r="A185" s="11">
        <v>25</v>
      </c>
      <c r="B185" s="7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29"/>
      </c>
      <c r="AH185" s="14">
        <f t="shared" si="30"/>
      </c>
      <c r="AI185" s="20">
        <f t="shared" si="31"/>
        <v>0</v>
      </c>
    </row>
    <row r="186" spans="1:35" ht="13.5">
      <c r="A186" s="84" t="s">
        <v>9</v>
      </c>
      <c r="B186" s="33" t="s">
        <v>10</v>
      </c>
      <c r="C186" s="34">
        <f aca="true" t="shared" si="32" ref="C186:AA186">COUNTIF(C161:C185,C159)</f>
        <v>0</v>
      </c>
      <c r="D186" s="34">
        <f t="shared" si="32"/>
        <v>0</v>
      </c>
      <c r="E186" s="34">
        <f t="shared" si="32"/>
        <v>0</v>
      </c>
      <c r="F186" s="34">
        <f t="shared" si="32"/>
        <v>0</v>
      </c>
      <c r="G186" s="34">
        <f t="shared" si="32"/>
        <v>0</v>
      </c>
      <c r="H186" s="34">
        <f t="shared" si="32"/>
        <v>0</v>
      </c>
      <c r="I186" s="34">
        <f t="shared" si="32"/>
        <v>0</v>
      </c>
      <c r="J186" s="34">
        <f t="shared" si="32"/>
        <v>0</v>
      </c>
      <c r="K186" s="34">
        <f t="shared" si="32"/>
        <v>0</v>
      </c>
      <c r="L186" s="34">
        <f t="shared" si="32"/>
        <v>0</v>
      </c>
      <c r="M186" s="34">
        <f t="shared" si="32"/>
        <v>0</v>
      </c>
      <c r="N186" s="34">
        <f t="shared" si="32"/>
        <v>0</v>
      </c>
      <c r="O186" s="34">
        <f t="shared" si="32"/>
        <v>0</v>
      </c>
      <c r="P186" s="34">
        <f t="shared" si="32"/>
        <v>0</v>
      </c>
      <c r="Q186" s="34">
        <f t="shared" si="32"/>
        <v>0</v>
      </c>
      <c r="R186" s="34">
        <f t="shared" si="32"/>
        <v>0</v>
      </c>
      <c r="S186" s="34">
        <f t="shared" si="32"/>
        <v>0</v>
      </c>
      <c r="T186" s="34">
        <f t="shared" si="32"/>
        <v>0</v>
      </c>
      <c r="U186" s="34">
        <f t="shared" si="32"/>
        <v>0</v>
      </c>
      <c r="V186" s="34">
        <f t="shared" si="32"/>
        <v>0</v>
      </c>
      <c r="W186" s="34">
        <f t="shared" si="32"/>
        <v>0</v>
      </c>
      <c r="X186" s="34">
        <f t="shared" si="32"/>
        <v>0</v>
      </c>
      <c r="Y186" s="34">
        <f t="shared" si="32"/>
        <v>0</v>
      </c>
      <c r="Z186" s="34">
        <f t="shared" si="32"/>
        <v>0</v>
      </c>
      <c r="AA186" s="34">
        <f t="shared" si="32"/>
        <v>0</v>
      </c>
      <c r="AB186" s="35"/>
      <c r="AC186" s="35"/>
      <c r="AD186" s="35"/>
      <c r="AE186" s="35"/>
      <c r="AF186" s="35"/>
      <c r="AG186" s="36"/>
      <c r="AH186" s="37"/>
      <c r="AI186" s="20"/>
    </row>
    <row r="187" spans="1:35" ht="13.5">
      <c r="A187" s="84"/>
      <c r="B187" s="38" t="s">
        <v>11</v>
      </c>
      <c r="C187" s="22">
        <f aca="true" t="shared" si="33" ref="C187:AA187">COUNTIF(C161:C185,"&gt;0")-COUNTIF(C161:C185,C159)</f>
        <v>0</v>
      </c>
      <c r="D187" s="22">
        <f t="shared" si="33"/>
        <v>0</v>
      </c>
      <c r="E187" s="22">
        <f t="shared" si="33"/>
        <v>0</v>
      </c>
      <c r="F187" s="22">
        <f t="shared" si="33"/>
        <v>0</v>
      </c>
      <c r="G187" s="22">
        <f t="shared" si="33"/>
        <v>0</v>
      </c>
      <c r="H187" s="22">
        <f t="shared" si="33"/>
        <v>0</v>
      </c>
      <c r="I187" s="22">
        <f t="shared" si="33"/>
        <v>0</v>
      </c>
      <c r="J187" s="22">
        <f t="shared" si="33"/>
        <v>0</v>
      </c>
      <c r="K187" s="22">
        <f t="shared" si="33"/>
        <v>0</v>
      </c>
      <c r="L187" s="22">
        <f t="shared" si="33"/>
        <v>0</v>
      </c>
      <c r="M187" s="22">
        <f t="shared" si="33"/>
        <v>0</v>
      </c>
      <c r="N187" s="22">
        <f t="shared" si="33"/>
        <v>0</v>
      </c>
      <c r="O187" s="22">
        <f t="shared" si="33"/>
        <v>0</v>
      </c>
      <c r="P187" s="22">
        <f t="shared" si="33"/>
        <v>0</v>
      </c>
      <c r="Q187" s="22">
        <f t="shared" si="33"/>
        <v>0</v>
      </c>
      <c r="R187" s="22">
        <f t="shared" si="33"/>
        <v>0</v>
      </c>
      <c r="S187" s="22">
        <f t="shared" si="33"/>
        <v>0</v>
      </c>
      <c r="T187" s="22">
        <f t="shared" si="33"/>
        <v>0</v>
      </c>
      <c r="U187" s="22">
        <f t="shared" si="33"/>
        <v>0</v>
      </c>
      <c r="V187" s="22">
        <f t="shared" si="33"/>
        <v>0</v>
      </c>
      <c r="W187" s="22">
        <f t="shared" si="33"/>
        <v>0</v>
      </c>
      <c r="X187" s="22">
        <f t="shared" si="33"/>
        <v>0</v>
      </c>
      <c r="Y187" s="22">
        <f t="shared" si="33"/>
        <v>0</v>
      </c>
      <c r="Z187" s="22">
        <f t="shared" si="33"/>
        <v>0</v>
      </c>
      <c r="AA187" s="22">
        <f t="shared" si="33"/>
        <v>0</v>
      </c>
      <c r="AB187" s="30"/>
      <c r="AC187" s="30"/>
      <c r="AD187" s="30"/>
      <c r="AE187" s="30"/>
      <c r="AF187" s="30"/>
      <c r="AG187" s="39"/>
      <c r="AH187" s="40"/>
      <c r="AI187" s="20"/>
    </row>
    <row r="188" spans="1:35" ht="13.5">
      <c r="A188" s="84"/>
      <c r="B188" s="38" t="s">
        <v>12</v>
      </c>
      <c r="C188" s="22">
        <f aca="true" t="shared" si="34" ref="C188:AA188">COUNTIF(C161:C185,"0")</f>
        <v>0</v>
      </c>
      <c r="D188" s="22">
        <f t="shared" si="34"/>
        <v>0</v>
      </c>
      <c r="E188" s="22">
        <f t="shared" si="34"/>
        <v>0</v>
      </c>
      <c r="F188" s="22">
        <f t="shared" si="34"/>
        <v>0</v>
      </c>
      <c r="G188" s="22">
        <f t="shared" si="34"/>
        <v>0</v>
      </c>
      <c r="H188" s="22">
        <f t="shared" si="34"/>
        <v>0</v>
      </c>
      <c r="I188" s="22">
        <f t="shared" si="34"/>
        <v>0</v>
      </c>
      <c r="J188" s="22">
        <f t="shared" si="34"/>
        <v>0</v>
      </c>
      <c r="K188" s="22">
        <f t="shared" si="34"/>
        <v>0</v>
      </c>
      <c r="L188" s="22">
        <f t="shared" si="34"/>
        <v>0</v>
      </c>
      <c r="M188" s="22">
        <f t="shared" si="34"/>
        <v>0</v>
      </c>
      <c r="N188" s="22">
        <f t="shared" si="34"/>
        <v>0</v>
      </c>
      <c r="O188" s="22">
        <f t="shared" si="34"/>
        <v>0</v>
      </c>
      <c r="P188" s="22">
        <f t="shared" si="34"/>
        <v>0</v>
      </c>
      <c r="Q188" s="22">
        <f t="shared" si="34"/>
        <v>0</v>
      </c>
      <c r="R188" s="22">
        <f t="shared" si="34"/>
        <v>0</v>
      </c>
      <c r="S188" s="22">
        <f t="shared" si="34"/>
        <v>0</v>
      </c>
      <c r="T188" s="22">
        <f t="shared" si="34"/>
        <v>0</v>
      </c>
      <c r="U188" s="22">
        <f t="shared" si="34"/>
        <v>0</v>
      </c>
      <c r="V188" s="22">
        <f t="shared" si="34"/>
        <v>0</v>
      </c>
      <c r="W188" s="22">
        <f t="shared" si="34"/>
        <v>0</v>
      </c>
      <c r="X188" s="22">
        <f t="shared" si="34"/>
        <v>0</v>
      </c>
      <c r="Y188" s="22">
        <f t="shared" si="34"/>
        <v>0</v>
      </c>
      <c r="Z188" s="22">
        <f t="shared" si="34"/>
        <v>0</v>
      </c>
      <c r="AA188" s="22">
        <f t="shared" si="34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4.25" thickBot="1">
      <c r="A189" s="85"/>
      <c r="B189" s="41" t="s">
        <v>13</v>
      </c>
      <c r="C189" s="42">
        <f aca="true" t="shared" si="35" ref="C189:AA189">COUNTIF(C161:C185,"x")</f>
        <v>0</v>
      </c>
      <c r="D189" s="42">
        <f t="shared" si="35"/>
        <v>0</v>
      </c>
      <c r="E189" s="42">
        <f t="shared" si="35"/>
        <v>0</v>
      </c>
      <c r="F189" s="42">
        <f t="shared" si="35"/>
        <v>0</v>
      </c>
      <c r="G189" s="42">
        <f t="shared" si="35"/>
        <v>0</v>
      </c>
      <c r="H189" s="42">
        <f t="shared" si="35"/>
        <v>0</v>
      </c>
      <c r="I189" s="42">
        <f t="shared" si="35"/>
        <v>0</v>
      </c>
      <c r="J189" s="42">
        <f t="shared" si="35"/>
        <v>0</v>
      </c>
      <c r="K189" s="42">
        <f t="shared" si="35"/>
        <v>0</v>
      </c>
      <c r="L189" s="42">
        <f t="shared" si="35"/>
        <v>0</v>
      </c>
      <c r="M189" s="42">
        <f t="shared" si="35"/>
        <v>0</v>
      </c>
      <c r="N189" s="42">
        <f t="shared" si="35"/>
        <v>0</v>
      </c>
      <c r="O189" s="42">
        <f t="shared" si="35"/>
        <v>0</v>
      </c>
      <c r="P189" s="42">
        <f t="shared" si="35"/>
        <v>0</v>
      </c>
      <c r="Q189" s="42">
        <f t="shared" si="35"/>
        <v>0</v>
      </c>
      <c r="R189" s="42">
        <f t="shared" si="35"/>
        <v>0</v>
      </c>
      <c r="S189" s="42">
        <f t="shared" si="35"/>
        <v>0</v>
      </c>
      <c r="T189" s="42">
        <f t="shared" si="35"/>
        <v>0</v>
      </c>
      <c r="U189" s="42">
        <f t="shared" si="35"/>
        <v>0</v>
      </c>
      <c r="V189" s="42">
        <f t="shared" si="35"/>
        <v>0</v>
      </c>
      <c r="W189" s="42">
        <f t="shared" si="35"/>
        <v>0</v>
      </c>
      <c r="X189" s="42">
        <f t="shared" si="35"/>
        <v>0</v>
      </c>
      <c r="Y189" s="42">
        <f t="shared" si="35"/>
        <v>0</v>
      </c>
      <c r="Z189" s="42">
        <f t="shared" si="35"/>
        <v>0</v>
      </c>
      <c r="AA189" s="42">
        <f t="shared" si="35"/>
        <v>0</v>
      </c>
      <c r="AB189" s="43"/>
      <c r="AC189" s="43"/>
      <c r="AD189" s="43"/>
      <c r="AE189" s="43"/>
      <c r="AF189" s="43"/>
      <c r="AG189" s="44"/>
      <c r="AH189" s="45"/>
      <c r="AI189" s="20"/>
    </row>
    <row r="190" ht="13.5" thickTop="1"/>
    <row r="192" spans="1:36" ht="18">
      <c r="A192" s="86" t="str">
        <f>P155</f>
        <v>Teste de Matemática                5 º Ano             Turma D             Data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71"/>
      <c r="AJ192" s="71"/>
    </row>
    <row r="194" spans="1:34" ht="18">
      <c r="A194" s="77" t="s">
        <v>18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7" spans="2:5" ht="12.75">
      <c r="B197" s="57"/>
      <c r="C197" s="58"/>
      <c r="D197" s="58"/>
      <c r="E197" s="59"/>
    </row>
    <row r="198" spans="2:5" ht="12.75">
      <c r="B198" s="75" t="s">
        <v>20</v>
      </c>
      <c r="C198" s="76"/>
      <c r="D198" s="52"/>
      <c r="E198" s="54">
        <f>COUNTA(B161:B185)</f>
        <v>0</v>
      </c>
    </row>
    <row r="199" spans="2:5" ht="12.75">
      <c r="B199" s="55"/>
      <c r="C199" s="51"/>
      <c r="D199" s="51"/>
      <c r="E199" s="56"/>
    </row>
    <row r="200" spans="2:5" ht="12.75">
      <c r="B200" s="53" t="s">
        <v>19</v>
      </c>
      <c r="C200" s="52"/>
      <c r="D200" s="52"/>
      <c r="E200" s="54">
        <f>25-COUNTIF(AB161:AB185,"")</f>
        <v>0</v>
      </c>
    </row>
    <row r="201" spans="2:5" ht="12.75">
      <c r="B201" s="55"/>
      <c r="C201" s="51"/>
      <c r="D201" s="51"/>
      <c r="E201" s="56"/>
    </row>
    <row r="202" spans="2:5" ht="12.75">
      <c r="B202" s="53" t="s">
        <v>21</v>
      </c>
      <c r="C202" s="52" t="s">
        <v>15</v>
      </c>
      <c r="D202" s="52"/>
      <c r="E202" s="54" t="e">
        <f>AVERAGE(AG161:AG185)</f>
        <v>#DIV/0!</v>
      </c>
    </row>
    <row r="203" spans="2:5" ht="12.75">
      <c r="B203" s="55"/>
      <c r="C203" s="51"/>
      <c r="D203" s="51"/>
      <c r="E203" s="56"/>
    </row>
    <row r="204" spans="2:5" ht="12.75">
      <c r="B204" s="53" t="s">
        <v>22</v>
      </c>
      <c r="C204" s="52" t="s">
        <v>15</v>
      </c>
      <c r="D204" s="52"/>
      <c r="E204" s="54" t="e">
        <f>MODE(AG161:AG185)</f>
        <v>#N/A</v>
      </c>
    </row>
    <row r="205" spans="2:5" ht="12.75">
      <c r="B205" s="55"/>
      <c r="C205" s="51"/>
      <c r="D205" s="51"/>
      <c r="E205" s="56"/>
    </row>
    <row r="206" spans="2:5" ht="12.75">
      <c r="B206" s="53" t="s">
        <v>23</v>
      </c>
      <c r="C206" s="52" t="s">
        <v>15</v>
      </c>
      <c r="D206" s="52"/>
      <c r="E206" s="54">
        <f>MAX(AG161:AG185)</f>
        <v>0</v>
      </c>
    </row>
    <row r="207" spans="2:5" ht="12.75">
      <c r="B207" s="55"/>
      <c r="C207" s="51"/>
      <c r="D207" s="51"/>
      <c r="E207" s="56"/>
    </row>
    <row r="208" spans="2:5" ht="12.75">
      <c r="B208" s="53" t="s">
        <v>24</v>
      </c>
      <c r="C208" s="52" t="s">
        <v>15</v>
      </c>
      <c r="D208" s="52"/>
      <c r="E208" s="54">
        <f>MIN(AG161:AG185)</f>
        <v>0</v>
      </c>
    </row>
    <row r="209" spans="2:5" ht="12.75">
      <c r="B209" s="55"/>
      <c r="C209" s="51"/>
      <c r="D209" s="51"/>
      <c r="E209" s="56"/>
    </row>
    <row r="210" spans="2:5" ht="12.75">
      <c r="B210" s="53" t="s">
        <v>25</v>
      </c>
      <c r="C210" s="52"/>
      <c r="D210" s="52"/>
      <c r="E210" s="54">
        <f>COUNTIF(AG161:AG185,"&gt;=50")</f>
        <v>0</v>
      </c>
    </row>
    <row r="211" spans="2:5" ht="12.75">
      <c r="B211" s="55"/>
      <c r="C211" s="51"/>
      <c r="D211" s="51"/>
      <c r="E211" s="56"/>
    </row>
    <row r="212" spans="2:5" ht="12.75">
      <c r="B212" s="53" t="s">
        <v>26</v>
      </c>
      <c r="C212" s="52"/>
      <c r="D212" s="52"/>
      <c r="E212" s="54">
        <f>COUNTIF(AG161:AG185,"&lt;50")</f>
        <v>0</v>
      </c>
    </row>
    <row r="213" spans="2:5" ht="12.75">
      <c r="B213" s="55"/>
      <c r="C213" s="51"/>
      <c r="D213" s="51"/>
      <c r="E213" s="56"/>
    </row>
    <row r="214" spans="2:5" ht="12.75">
      <c r="B214" s="53" t="s">
        <v>33</v>
      </c>
      <c r="C214" s="69">
        <f>COUNTIF(AH161:AH185,"Excelente")</f>
        <v>0</v>
      </c>
      <c r="D214" s="67" t="e">
        <f>ROUND((C214/E200*100),1)</f>
        <v>#DIV/0!</v>
      </c>
      <c r="E214" s="65" t="s">
        <v>15</v>
      </c>
    </row>
    <row r="215" spans="2:5" ht="12.75">
      <c r="B215" s="55"/>
      <c r="C215" s="70"/>
      <c r="D215" s="68"/>
      <c r="E215" s="66"/>
    </row>
    <row r="216" spans="2:5" ht="12.75">
      <c r="B216" s="53" t="s">
        <v>32</v>
      </c>
      <c r="C216" s="69">
        <f>COUNTIF(AH161:AH185,"Sat. Bem")</f>
        <v>0</v>
      </c>
      <c r="D216" s="67" t="e">
        <f>ROUND((C216/E200*100),1)</f>
        <v>#DIV/0!</v>
      </c>
      <c r="E216" s="65" t="s">
        <v>15</v>
      </c>
    </row>
    <row r="217" spans="2:5" ht="12.75">
      <c r="B217" s="55"/>
      <c r="C217" s="70"/>
      <c r="D217" s="68"/>
      <c r="E217" s="66"/>
    </row>
    <row r="218" spans="2:5" ht="12.75">
      <c r="B218" s="53" t="s">
        <v>31</v>
      </c>
      <c r="C218" s="69">
        <f>COUNTIF(AH161:AH185,"Satisfaz")</f>
        <v>0</v>
      </c>
      <c r="D218" s="67" t="e">
        <f>ROUND((C218/E200*100),1)</f>
        <v>#DIV/0!</v>
      </c>
      <c r="E218" s="65" t="s">
        <v>15</v>
      </c>
    </row>
    <row r="219" spans="2:5" ht="12.75">
      <c r="B219" s="55"/>
      <c r="C219" s="70"/>
      <c r="D219" s="68"/>
      <c r="E219" s="66"/>
    </row>
    <row r="220" spans="2:5" ht="12.75">
      <c r="B220" s="53" t="s">
        <v>30</v>
      </c>
      <c r="C220" s="69">
        <f>COUNTIF(AH161:AH185,"Sat. Pouco")</f>
        <v>0</v>
      </c>
      <c r="D220" s="67" t="e">
        <f>ROUND((C220/E200*100),1)</f>
        <v>#DIV/0!</v>
      </c>
      <c r="E220" s="65" t="s">
        <v>15</v>
      </c>
    </row>
    <row r="221" spans="2:5" ht="12.75">
      <c r="B221" s="55"/>
      <c r="C221" s="70"/>
      <c r="D221" s="68"/>
      <c r="E221" s="66"/>
    </row>
    <row r="222" spans="2:5" ht="12.75">
      <c r="B222" s="53" t="s">
        <v>29</v>
      </c>
      <c r="C222" s="69">
        <f>COUNTIF(AH161:AH185,"Não Sat.")</f>
        <v>0</v>
      </c>
      <c r="D222" s="67" t="e">
        <f>ROUND((C222/E200*100),1)</f>
        <v>#DIV/0!</v>
      </c>
      <c r="E222" s="65" t="s">
        <v>15</v>
      </c>
    </row>
    <row r="223" spans="2:5" ht="12.75">
      <c r="B223" s="55"/>
      <c r="C223" s="70"/>
      <c r="D223" s="68"/>
      <c r="E223" s="66"/>
    </row>
    <row r="224" spans="2:5" ht="12.75">
      <c r="B224" s="53" t="s">
        <v>28</v>
      </c>
      <c r="C224" s="69">
        <f>COUNTIF(AH161:AH185,"M. Fraco")</f>
        <v>0</v>
      </c>
      <c r="D224" s="67" t="e">
        <f>ROUND((C224/E200*100),1)</f>
        <v>#DIV/0!</v>
      </c>
      <c r="E224" s="65" t="s">
        <v>15</v>
      </c>
    </row>
    <row r="225" spans="2:5" ht="12.75">
      <c r="B225" s="61"/>
      <c r="C225" s="46"/>
      <c r="D225" s="46"/>
      <c r="E225" s="62"/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3"/>
      <c r="C228" s="47"/>
      <c r="D228" s="47"/>
      <c r="E228" s="64"/>
    </row>
    <row r="232" spans="1:36" ht="15.75">
      <c r="A232" s="60"/>
      <c r="B232" s="60"/>
      <c r="C232" s="74" t="s">
        <v>27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60"/>
      <c r="O232" s="60"/>
      <c r="P232" s="60" t="s">
        <v>37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1"/>
      <c r="AJ232" s="1"/>
    </row>
    <row r="234" ht="13.5" thickBot="1"/>
    <row r="235" spans="1:36" ht="13.5" thickTop="1">
      <c r="A235" s="9"/>
      <c r="B235" s="27" t="s">
        <v>0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3" t="s">
        <v>1</v>
      </c>
      <c r="AC235" s="81" t="s">
        <v>2</v>
      </c>
      <c r="AD235" s="82"/>
      <c r="AE235" s="82"/>
      <c r="AF235" s="83"/>
      <c r="AG235" s="79" t="s">
        <v>14</v>
      </c>
      <c r="AH235" s="80"/>
      <c r="AI235" s="19"/>
      <c r="AJ235" s="3"/>
    </row>
    <row r="236" spans="1:35" ht="26.25">
      <c r="A236" s="10"/>
      <c r="B236" s="15" t="s">
        <v>17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24">
        <f>SUM(C236:AA236)</f>
        <v>0</v>
      </c>
      <c r="AC236" s="29" t="s">
        <v>3</v>
      </c>
      <c r="AD236" s="29" t="s">
        <v>4</v>
      </c>
      <c r="AE236" s="29" t="s">
        <v>5</v>
      </c>
      <c r="AF236" s="29" t="s">
        <v>6</v>
      </c>
      <c r="AG236" s="8" t="s">
        <v>15</v>
      </c>
      <c r="AH236" s="18" t="s">
        <v>16</v>
      </c>
      <c r="AI236" s="20"/>
    </row>
    <row r="237" spans="1:35" ht="12.75">
      <c r="A237" s="16" t="s">
        <v>7</v>
      </c>
      <c r="B237" s="17" t="s">
        <v>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5"/>
      <c r="AC237" s="31"/>
      <c r="AD237" s="31"/>
      <c r="AE237" s="31"/>
      <c r="AF237" s="32"/>
      <c r="AG237" s="13"/>
      <c r="AH237" s="12"/>
      <c r="AI237" s="20"/>
    </row>
    <row r="238" spans="1:35" ht="13.5">
      <c r="A238" s="11">
        <v>1</v>
      </c>
      <c r="B238" s="7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6">
        <f aca="true" t="shared" si="36" ref="AB238:AB262">IF(AI238&lt;&gt;0,SUM(C238:AA238),"")</f>
      </c>
      <c r="AC238" s="30">
        <f aca="true" t="shared" si="37" ref="AC238:AC262">SUM(COUNTIF(C238,C$236),COUNTIF(D238,D$236),COUNTIF(E238,E$236),COUNTIF(F238,F$236),COUNTIF(G238,G$236),COUNTIF(H238,H$236),COUNTIF(I238,I$236),COUNTIF(J238,J$236),COUNTIF(K238,K$236),COUNTIF(L238,L$236),COUNTIF(M238,M$236),COUNTIF(N238,N$236),COUNTIF(O238,O$236),COUNTIF(P238,P$236),COUNTIF(Q238,Q$236),COUNTIF(R238,R$236),COUNTIF(S238,S$236),COUNTIF(T238,T$236),COUNTIF(U238,U$236),COUNTIF(V238,V$236),COUNTIF(W238,W$236),COUNTIF(X238,X$236),COUNTIF(Y238,Y$236),COUNTIF(Z238,Z$236),COUNTIF(AA238,AA$236))</f>
        <v>0</v>
      </c>
      <c r="AD238" s="30">
        <f aca="true" t="shared" si="38" ref="AD238:AD262">COUNTA(C238:AA238)-AC238-AE238-AF238</f>
        <v>0</v>
      </c>
      <c r="AE238" s="30">
        <f aca="true" t="shared" si="39" ref="AE238:AE262">COUNTIF(C238:AA238,"0")</f>
        <v>0</v>
      </c>
      <c r="AF238" s="30">
        <f aca="true" t="shared" si="40" ref="AF238:AF262">COUNTIF(C238:AA238,"X")</f>
        <v>0</v>
      </c>
      <c r="AG238" s="21">
        <f aca="true" t="shared" si="41" ref="AG238:AG262">IF(AB238&lt;&gt;"",ROUND((AB238*100)/AB$236,0),"")</f>
      </c>
      <c r="AH238" s="14">
        <f aca="true" t="shared" si="42" ref="AH238:AH262">IF(AG238&lt;&gt;"",IF(AG238&gt;89,"Excelente",IF(AG238&gt;74,"Sat. Bem",IF(AG238&gt;55,"Satisfaz",IF(AG238&gt;49,"Sat. Pouco",IF(AG238&gt;20,"Não Sat.",IF(AG238&gt;=0,"M. Fraco","")))))),"")</f>
      </c>
      <c r="AI238" s="20">
        <f aca="true" t="shared" si="43" ref="AI238:AI262">COUNTA(C238:AA238)</f>
        <v>0</v>
      </c>
    </row>
    <row r="239" spans="1:35" ht="13.5">
      <c r="A239" s="11">
        <v>2</v>
      </c>
      <c r="B239" s="7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t="shared" si="36"/>
      </c>
      <c r="AC239" s="30">
        <f t="shared" si="37"/>
        <v>0</v>
      </c>
      <c r="AD239" s="30">
        <f t="shared" si="38"/>
        <v>0</v>
      </c>
      <c r="AE239" s="30">
        <f t="shared" si="39"/>
        <v>0</v>
      </c>
      <c r="AF239" s="30">
        <f t="shared" si="40"/>
        <v>0</v>
      </c>
      <c r="AG239" s="21">
        <f t="shared" si="41"/>
      </c>
      <c r="AH239" s="14">
        <f t="shared" si="42"/>
      </c>
      <c r="AI239" s="20">
        <f t="shared" si="43"/>
        <v>0</v>
      </c>
    </row>
    <row r="240" spans="1:35" ht="13.5">
      <c r="A240" s="11">
        <v>3</v>
      </c>
      <c r="B240" s="72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t="shared" si="41"/>
      </c>
      <c r="AH240" s="14">
        <f t="shared" si="42"/>
      </c>
      <c r="AI240" s="20">
        <f t="shared" si="43"/>
        <v>0</v>
      </c>
    </row>
    <row r="241" spans="1:35" ht="13.5">
      <c r="A241" s="11">
        <v>4</v>
      </c>
      <c r="B241" s="7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1"/>
      </c>
      <c r="AH241" s="14">
        <f t="shared" si="42"/>
      </c>
      <c r="AI241" s="20">
        <f t="shared" si="43"/>
        <v>0</v>
      </c>
    </row>
    <row r="242" spans="1:35" ht="13.5">
      <c r="A242" s="11">
        <v>5</v>
      </c>
      <c r="B242" s="7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1"/>
      </c>
      <c r="AH242" s="14">
        <f t="shared" si="42"/>
      </c>
      <c r="AI242" s="20">
        <f t="shared" si="43"/>
        <v>0</v>
      </c>
    </row>
    <row r="243" spans="1:35" ht="13.5">
      <c r="A243" s="11">
        <v>6</v>
      </c>
      <c r="B243" s="7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1"/>
      </c>
      <c r="AH243" s="14">
        <f t="shared" si="42"/>
      </c>
      <c r="AI243" s="20">
        <f t="shared" si="43"/>
        <v>0</v>
      </c>
    </row>
    <row r="244" spans="1:35" ht="13.5">
      <c r="A244" s="11">
        <v>7</v>
      </c>
      <c r="B244" s="7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1"/>
      </c>
      <c r="AH244" s="14">
        <f t="shared" si="42"/>
      </c>
      <c r="AI244" s="20">
        <f t="shared" si="43"/>
        <v>0</v>
      </c>
    </row>
    <row r="245" spans="1:35" ht="13.5">
      <c r="A245" s="11">
        <v>8</v>
      </c>
      <c r="B245" s="7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1"/>
      </c>
      <c r="AH245" s="14">
        <f t="shared" si="42"/>
      </c>
      <c r="AI245" s="20">
        <f t="shared" si="43"/>
        <v>0</v>
      </c>
    </row>
    <row r="246" spans="1:35" ht="13.5">
      <c r="A246" s="11">
        <v>9</v>
      </c>
      <c r="B246" s="7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1"/>
      </c>
      <c r="AH246" s="14">
        <f t="shared" si="42"/>
      </c>
      <c r="AI246" s="20">
        <f t="shared" si="43"/>
        <v>0</v>
      </c>
    </row>
    <row r="247" spans="1:35" ht="13.5">
      <c r="A247" s="11">
        <v>10</v>
      </c>
      <c r="B247" s="7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1"/>
      </c>
      <c r="AH247" s="14">
        <f t="shared" si="42"/>
      </c>
      <c r="AI247" s="20">
        <f t="shared" si="43"/>
        <v>0</v>
      </c>
    </row>
    <row r="248" spans="1:35" ht="13.5">
      <c r="A248" s="11">
        <v>11</v>
      </c>
      <c r="B248" s="7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1"/>
      </c>
      <c r="AH248" s="14">
        <f t="shared" si="42"/>
      </c>
      <c r="AI248" s="20">
        <f t="shared" si="43"/>
        <v>0</v>
      </c>
    </row>
    <row r="249" spans="1:35" ht="13.5">
      <c r="A249" s="11">
        <v>12</v>
      </c>
      <c r="B249" s="7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1"/>
      </c>
      <c r="AH249" s="14">
        <f t="shared" si="42"/>
      </c>
      <c r="AI249" s="20">
        <f t="shared" si="43"/>
        <v>0</v>
      </c>
    </row>
    <row r="250" spans="1:35" ht="13.5">
      <c r="A250" s="11">
        <v>13</v>
      </c>
      <c r="B250" s="7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1"/>
      </c>
      <c r="AH250" s="14">
        <f t="shared" si="42"/>
      </c>
      <c r="AI250" s="20">
        <f t="shared" si="43"/>
        <v>0</v>
      </c>
    </row>
    <row r="251" spans="1:35" ht="13.5">
      <c r="A251" s="11">
        <v>14</v>
      </c>
      <c r="B251" s="7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1"/>
      </c>
      <c r="AH251" s="14">
        <f t="shared" si="42"/>
      </c>
      <c r="AI251" s="20">
        <f t="shared" si="43"/>
        <v>0</v>
      </c>
    </row>
    <row r="252" spans="1:35" ht="13.5">
      <c r="A252" s="11">
        <v>15</v>
      </c>
      <c r="B252" s="7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1"/>
      </c>
      <c r="AH252" s="14">
        <f t="shared" si="42"/>
      </c>
      <c r="AI252" s="20">
        <f t="shared" si="43"/>
        <v>0</v>
      </c>
    </row>
    <row r="253" spans="1:35" ht="13.5">
      <c r="A253" s="11">
        <v>16</v>
      </c>
      <c r="B253" s="7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1"/>
      </c>
      <c r="AH253" s="14">
        <f t="shared" si="42"/>
      </c>
      <c r="AI253" s="20">
        <f t="shared" si="43"/>
        <v>0</v>
      </c>
    </row>
    <row r="254" spans="1:35" ht="13.5">
      <c r="A254" s="11">
        <v>17</v>
      </c>
      <c r="B254" s="7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1"/>
      </c>
      <c r="AH254" s="14">
        <f t="shared" si="42"/>
      </c>
      <c r="AI254" s="20">
        <f t="shared" si="43"/>
        <v>0</v>
      </c>
    </row>
    <row r="255" spans="1:35" ht="13.5">
      <c r="A255" s="11">
        <v>18</v>
      </c>
      <c r="B255" s="72"/>
      <c r="C255" s="49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6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1"/>
      </c>
      <c r="AH255" s="14">
        <f t="shared" si="42"/>
      </c>
      <c r="AI255" s="20">
        <f t="shared" si="43"/>
        <v>0</v>
      </c>
    </row>
    <row r="256" spans="1:35" ht="13.5">
      <c r="A256" s="11">
        <v>19</v>
      </c>
      <c r="B256" s="7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7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1"/>
      </c>
      <c r="AH256" s="14">
        <f t="shared" si="42"/>
      </c>
      <c r="AI256" s="20">
        <f t="shared" si="43"/>
        <v>0</v>
      </c>
    </row>
    <row r="257" spans="1:35" ht="13.5">
      <c r="A257" s="11">
        <v>20</v>
      </c>
      <c r="B257" s="7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1"/>
      </c>
      <c r="AH257" s="14">
        <f t="shared" si="42"/>
      </c>
      <c r="AI257" s="20">
        <f t="shared" si="43"/>
        <v>0</v>
      </c>
    </row>
    <row r="258" spans="1:35" ht="13.5">
      <c r="A258" s="11">
        <v>21</v>
      </c>
      <c r="B258" s="7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1"/>
      </c>
      <c r="AH258" s="14">
        <f t="shared" si="42"/>
      </c>
      <c r="AI258" s="20">
        <f t="shared" si="43"/>
        <v>0</v>
      </c>
    </row>
    <row r="259" spans="1:35" ht="13.5">
      <c r="A259" s="11">
        <v>22</v>
      </c>
      <c r="B259" s="7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1"/>
      </c>
      <c r="AH259" s="14">
        <f t="shared" si="42"/>
      </c>
      <c r="AI259" s="20">
        <f t="shared" si="43"/>
        <v>0</v>
      </c>
    </row>
    <row r="260" spans="1:35" ht="13.5">
      <c r="A260" s="11">
        <v>23</v>
      </c>
      <c r="B260" s="7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1"/>
      </c>
      <c r="AH260" s="14">
        <f t="shared" si="42"/>
      </c>
      <c r="AI260" s="20">
        <f t="shared" si="43"/>
        <v>0</v>
      </c>
    </row>
    <row r="261" spans="1:35" ht="13.5">
      <c r="A261" s="11">
        <v>24</v>
      </c>
      <c r="B261" s="7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1"/>
      </c>
      <c r="AH261" s="14">
        <f t="shared" si="42"/>
      </c>
      <c r="AI261" s="20">
        <f t="shared" si="43"/>
        <v>0</v>
      </c>
    </row>
    <row r="262" spans="1:35" ht="13.5">
      <c r="A262" s="11">
        <v>25</v>
      </c>
      <c r="B262" s="7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1"/>
      </c>
      <c r="AH262" s="14">
        <f t="shared" si="42"/>
      </c>
      <c r="AI262" s="20">
        <f t="shared" si="43"/>
        <v>0</v>
      </c>
    </row>
    <row r="263" spans="1:35" ht="13.5">
      <c r="A263" s="84" t="s">
        <v>9</v>
      </c>
      <c r="B263" s="33" t="s">
        <v>10</v>
      </c>
      <c r="C263" s="34">
        <f aca="true" t="shared" si="44" ref="C263:AA263">COUNTIF(C238:C262,C236)</f>
        <v>0</v>
      </c>
      <c r="D263" s="34">
        <f t="shared" si="44"/>
        <v>0</v>
      </c>
      <c r="E263" s="34">
        <f t="shared" si="44"/>
        <v>0</v>
      </c>
      <c r="F263" s="34">
        <f t="shared" si="44"/>
        <v>0</v>
      </c>
      <c r="G263" s="34">
        <f t="shared" si="44"/>
        <v>0</v>
      </c>
      <c r="H263" s="34">
        <f t="shared" si="44"/>
        <v>0</v>
      </c>
      <c r="I263" s="34">
        <f t="shared" si="44"/>
        <v>0</v>
      </c>
      <c r="J263" s="34">
        <f t="shared" si="44"/>
        <v>0</v>
      </c>
      <c r="K263" s="34">
        <f t="shared" si="44"/>
        <v>0</v>
      </c>
      <c r="L263" s="34">
        <f t="shared" si="44"/>
        <v>0</v>
      </c>
      <c r="M263" s="34">
        <f t="shared" si="44"/>
        <v>0</v>
      </c>
      <c r="N263" s="34">
        <f t="shared" si="44"/>
        <v>0</v>
      </c>
      <c r="O263" s="34">
        <f t="shared" si="44"/>
        <v>0</v>
      </c>
      <c r="P263" s="34">
        <f t="shared" si="44"/>
        <v>0</v>
      </c>
      <c r="Q263" s="34">
        <f t="shared" si="44"/>
        <v>0</v>
      </c>
      <c r="R263" s="34">
        <f t="shared" si="44"/>
        <v>0</v>
      </c>
      <c r="S263" s="34">
        <f t="shared" si="44"/>
        <v>0</v>
      </c>
      <c r="T263" s="34">
        <f t="shared" si="44"/>
        <v>0</v>
      </c>
      <c r="U263" s="34">
        <f t="shared" si="44"/>
        <v>0</v>
      </c>
      <c r="V263" s="34">
        <f t="shared" si="44"/>
        <v>0</v>
      </c>
      <c r="W263" s="34">
        <f t="shared" si="44"/>
        <v>0</v>
      </c>
      <c r="X263" s="34">
        <f t="shared" si="44"/>
        <v>0</v>
      </c>
      <c r="Y263" s="34">
        <f t="shared" si="44"/>
        <v>0</v>
      </c>
      <c r="Z263" s="34">
        <f t="shared" si="44"/>
        <v>0</v>
      </c>
      <c r="AA263" s="34">
        <f t="shared" si="44"/>
        <v>0</v>
      </c>
      <c r="AB263" s="35"/>
      <c r="AC263" s="35"/>
      <c r="AD263" s="35"/>
      <c r="AE263" s="35"/>
      <c r="AF263" s="35"/>
      <c r="AG263" s="36"/>
      <c r="AH263" s="37"/>
      <c r="AI263" s="20"/>
    </row>
    <row r="264" spans="1:35" ht="13.5">
      <c r="A264" s="84"/>
      <c r="B264" s="38" t="s">
        <v>11</v>
      </c>
      <c r="C264" s="22">
        <f aca="true" t="shared" si="45" ref="C264:AA264">COUNTIF(C238:C262,"&gt;0")-COUNTIF(C238:C262,C236)</f>
        <v>0</v>
      </c>
      <c r="D264" s="22">
        <f t="shared" si="45"/>
        <v>0</v>
      </c>
      <c r="E264" s="22">
        <f t="shared" si="45"/>
        <v>0</v>
      </c>
      <c r="F264" s="22">
        <f t="shared" si="45"/>
        <v>0</v>
      </c>
      <c r="G264" s="22">
        <f t="shared" si="45"/>
        <v>0</v>
      </c>
      <c r="H264" s="22">
        <f t="shared" si="45"/>
        <v>0</v>
      </c>
      <c r="I264" s="22">
        <f t="shared" si="45"/>
        <v>0</v>
      </c>
      <c r="J264" s="22">
        <f t="shared" si="45"/>
        <v>0</v>
      </c>
      <c r="K264" s="22">
        <f t="shared" si="45"/>
        <v>0</v>
      </c>
      <c r="L264" s="22">
        <f t="shared" si="45"/>
        <v>0</v>
      </c>
      <c r="M264" s="22">
        <f t="shared" si="45"/>
        <v>0</v>
      </c>
      <c r="N264" s="22">
        <f t="shared" si="45"/>
        <v>0</v>
      </c>
      <c r="O264" s="22">
        <f t="shared" si="45"/>
        <v>0</v>
      </c>
      <c r="P264" s="22">
        <f t="shared" si="45"/>
        <v>0</v>
      </c>
      <c r="Q264" s="22">
        <f t="shared" si="45"/>
        <v>0</v>
      </c>
      <c r="R264" s="22">
        <f t="shared" si="45"/>
        <v>0</v>
      </c>
      <c r="S264" s="22">
        <f t="shared" si="45"/>
        <v>0</v>
      </c>
      <c r="T264" s="22">
        <f t="shared" si="45"/>
        <v>0</v>
      </c>
      <c r="U264" s="22">
        <f t="shared" si="45"/>
        <v>0</v>
      </c>
      <c r="V264" s="22">
        <f t="shared" si="45"/>
        <v>0</v>
      </c>
      <c r="W264" s="22">
        <f t="shared" si="45"/>
        <v>0</v>
      </c>
      <c r="X264" s="22">
        <f t="shared" si="45"/>
        <v>0</v>
      </c>
      <c r="Y264" s="22">
        <f t="shared" si="45"/>
        <v>0</v>
      </c>
      <c r="Z264" s="22">
        <f t="shared" si="45"/>
        <v>0</v>
      </c>
      <c r="AA264" s="22">
        <f t="shared" si="45"/>
        <v>0</v>
      </c>
      <c r="AB264" s="30"/>
      <c r="AC264" s="30"/>
      <c r="AD264" s="30"/>
      <c r="AE264" s="30"/>
      <c r="AF264" s="30"/>
      <c r="AG264" s="39"/>
      <c r="AH264" s="40"/>
      <c r="AI264" s="20"/>
    </row>
    <row r="265" spans="1:35" ht="13.5">
      <c r="A265" s="84"/>
      <c r="B265" s="38" t="s">
        <v>12</v>
      </c>
      <c r="C265" s="22">
        <f aca="true" t="shared" si="46" ref="C265:AA265">COUNTIF(C238:C262,"0")</f>
        <v>0</v>
      </c>
      <c r="D265" s="22">
        <f t="shared" si="46"/>
        <v>0</v>
      </c>
      <c r="E265" s="22">
        <f t="shared" si="46"/>
        <v>0</v>
      </c>
      <c r="F265" s="22">
        <f t="shared" si="46"/>
        <v>0</v>
      </c>
      <c r="G265" s="22">
        <f t="shared" si="46"/>
        <v>0</v>
      </c>
      <c r="H265" s="22">
        <f t="shared" si="46"/>
        <v>0</v>
      </c>
      <c r="I265" s="22">
        <f t="shared" si="46"/>
        <v>0</v>
      </c>
      <c r="J265" s="22">
        <f t="shared" si="46"/>
        <v>0</v>
      </c>
      <c r="K265" s="22">
        <f t="shared" si="46"/>
        <v>0</v>
      </c>
      <c r="L265" s="22">
        <f t="shared" si="46"/>
        <v>0</v>
      </c>
      <c r="M265" s="22">
        <f t="shared" si="46"/>
        <v>0</v>
      </c>
      <c r="N265" s="22">
        <f t="shared" si="46"/>
        <v>0</v>
      </c>
      <c r="O265" s="22">
        <f t="shared" si="46"/>
        <v>0</v>
      </c>
      <c r="P265" s="22">
        <f t="shared" si="46"/>
        <v>0</v>
      </c>
      <c r="Q265" s="22">
        <f t="shared" si="46"/>
        <v>0</v>
      </c>
      <c r="R265" s="22">
        <f t="shared" si="46"/>
        <v>0</v>
      </c>
      <c r="S265" s="22">
        <f t="shared" si="46"/>
        <v>0</v>
      </c>
      <c r="T265" s="22">
        <f t="shared" si="46"/>
        <v>0</v>
      </c>
      <c r="U265" s="22">
        <f t="shared" si="46"/>
        <v>0</v>
      </c>
      <c r="V265" s="22">
        <f t="shared" si="46"/>
        <v>0</v>
      </c>
      <c r="W265" s="22">
        <f t="shared" si="46"/>
        <v>0</v>
      </c>
      <c r="X265" s="22">
        <f t="shared" si="46"/>
        <v>0</v>
      </c>
      <c r="Y265" s="22">
        <f t="shared" si="46"/>
        <v>0</v>
      </c>
      <c r="Z265" s="22">
        <f t="shared" si="46"/>
        <v>0</v>
      </c>
      <c r="AA265" s="22">
        <f t="shared" si="46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4.25" thickBot="1">
      <c r="A266" s="85"/>
      <c r="B266" s="41" t="s">
        <v>13</v>
      </c>
      <c r="C266" s="42">
        <f aca="true" t="shared" si="47" ref="C266:AA266">COUNTIF(C238:C262,"x")</f>
        <v>0</v>
      </c>
      <c r="D266" s="42">
        <f t="shared" si="47"/>
        <v>0</v>
      </c>
      <c r="E266" s="42">
        <f t="shared" si="47"/>
        <v>0</v>
      </c>
      <c r="F266" s="42">
        <f t="shared" si="47"/>
        <v>0</v>
      </c>
      <c r="G266" s="42">
        <f t="shared" si="47"/>
        <v>0</v>
      </c>
      <c r="H266" s="42">
        <f t="shared" si="47"/>
        <v>0</v>
      </c>
      <c r="I266" s="42">
        <f t="shared" si="47"/>
        <v>0</v>
      </c>
      <c r="J266" s="42">
        <f t="shared" si="47"/>
        <v>0</v>
      </c>
      <c r="K266" s="42">
        <f t="shared" si="47"/>
        <v>0</v>
      </c>
      <c r="L266" s="42">
        <f t="shared" si="47"/>
        <v>0</v>
      </c>
      <c r="M266" s="42">
        <f t="shared" si="47"/>
        <v>0</v>
      </c>
      <c r="N266" s="42">
        <f t="shared" si="47"/>
        <v>0</v>
      </c>
      <c r="O266" s="42">
        <f t="shared" si="47"/>
        <v>0</v>
      </c>
      <c r="P266" s="42">
        <f t="shared" si="47"/>
        <v>0</v>
      </c>
      <c r="Q266" s="42">
        <f t="shared" si="47"/>
        <v>0</v>
      </c>
      <c r="R266" s="42">
        <f t="shared" si="47"/>
        <v>0</v>
      </c>
      <c r="S266" s="42">
        <f t="shared" si="47"/>
        <v>0</v>
      </c>
      <c r="T266" s="42">
        <f t="shared" si="47"/>
        <v>0</v>
      </c>
      <c r="U266" s="42">
        <f t="shared" si="47"/>
        <v>0</v>
      </c>
      <c r="V266" s="42">
        <f t="shared" si="47"/>
        <v>0</v>
      </c>
      <c r="W266" s="42">
        <f t="shared" si="47"/>
        <v>0</v>
      </c>
      <c r="X266" s="42">
        <f t="shared" si="47"/>
        <v>0</v>
      </c>
      <c r="Y266" s="42">
        <f t="shared" si="47"/>
        <v>0</v>
      </c>
      <c r="Z266" s="42">
        <f t="shared" si="47"/>
        <v>0</v>
      </c>
      <c r="AA266" s="42">
        <f t="shared" si="47"/>
        <v>0</v>
      </c>
      <c r="AB266" s="43"/>
      <c r="AC266" s="43"/>
      <c r="AD266" s="43"/>
      <c r="AE266" s="43"/>
      <c r="AF266" s="43"/>
      <c r="AG266" s="44"/>
      <c r="AH266" s="45"/>
      <c r="AI266" s="20"/>
    </row>
    <row r="267" ht="13.5" thickTop="1"/>
    <row r="269" spans="1:36" ht="18">
      <c r="A269" s="86" t="str">
        <f>P232</f>
        <v>Teste de Matemática                5 º Ano             Turma D             Data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71"/>
      <c r="AJ269" s="71"/>
    </row>
    <row r="271" spans="1:34" ht="18">
      <c r="A271" s="77" t="s">
        <v>18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</row>
    <row r="274" spans="2:5" ht="12.75">
      <c r="B274" s="57"/>
      <c r="C274" s="58"/>
      <c r="D274" s="58"/>
      <c r="E274" s="59"/>
    </row>
    <row r="275" spans="2:5" ht="12.75">
      <c r="B275" s="75" t="s">
        <v>20</v>
      </c>
      <c r="C275" s="76"/>
      <c r="D275" s="52"/>
      <c r="E275" s="54">
        <f>COUNTA(B238:B262)</f>
        <v>0</v>
      </c>
    </row>
    <row r="276" spans="2:5" ht="12.75">
      <c r="B276" s="55"/>
      <c r="C276" s="51"/>
      <c r="D276" s="51"/>
      <c r="E276" s="56"/>
    </row>
    <row r="277" spans="2:5" ht="12.75">
      <c r="B277" s="53" t="s">
        <v>19</v>
      </c>
      <c r="C277" s="52"/>
      <c r="D277" s="52"/>
      <c r="E277" s="54">
        <f>25-COUNTIF(AB238:AB262,"")</f>
        <v>0</v>
      </c>
    </row>
    <row r="278" spans="2:5" ht="12.75">
      <c r="B278" s="55"/>
      <c r="C278" s="51"/>
      <c r="D278" s="51"/>
      <c r="E278" s="56"/>
    </row>
    <row r="279" spans="2:5" ht="12.75">
      <c r="B279" s="53" t="s">
        <v>21</v>
      </c>
      <c r="C279" s="52" t="s">
        <v>15</v>
      </c>
      <c r="D279" s="52"/>
      <c r="E279" s="54" t="e">
        <f>AVERAGE(AG238:AG262)</f>
        <v>#DIV/0!</v>
      </c>
    </row>
    <row r="280" spans="2:5" ht="12.75">
      <c r="B280" s="55"/>
      <c r="C280" s="51"/>
      <c r="D280" s="51"/>
      <c r="E280" s="56"/>
    </row>
    <row r="281" spans="2:5" ht="12.75">
      <c r="B281" s="53" t="s">
        <v>22</v>
      </c>
      <c r="C281" s="52" t="s">
        <v>15</v>
      </c>
      <c r="D281" s="52"/>
      <c r="E281" s="54" t="e">
        <f>MODE(AG238:AG262)</f>
        <v>#N/A</v>
      </c>
    </row>
    <row r="282" spans="2:5" ht="12.75">
      <c r="B282" s="55"/>
      <c r="C282" s="51"/>
      <c r="D282" s="51"/>
      <c r="E282" s="56"/>
    </row>
    <row r="283" spans="2:5" ht="12.75">
      <c r="B283" s="53" t="s">
        <v>23</v>
      </c>
      <c r="C283" s="52" t="s">
        <v>15</v>
      </c>
      <c r="D283" s="52"/>
      <c r="E283" s="54">
        <f>MAX(AG238:AG262)</f>
        <v>0</v>
      </c>
    </row>
    <row r="284" spans="2:5" ht="12.75">
      <c r="B284" s="55"/>
      <c r="C284" s="51"/>
      <c r="D284" s="51"/>
      <c r="E284" s="56"/>
    </row>
    <row r="285" spans="2:5" ht="12.75">
      <c r="B285" s="53" t="s">
        <v>24</v>
      </c>
      <c r="C285" s="52" t="s">
        <v>15</v>
      </c>
      <c r="D285" s="52"/>
      <c r="E285" s="54">
        <f>MIN(AG238:AG262)</f>
        <v>0</v>
      </c>
    </row>
    <row r="286" spans="2:5" ht="12.75">
      <c r="B286" s="55"/>
      <c r="C286" s="51"/>
      <c r="D286" s="51"/>
      <c r="E286" s="56"/>
    </row>
    <row r="287" spans="2:5" ht="12.75">
      <c r="B287" s="53" t="s">
        <v>25</v>
      </c>
      <c r="C287" s="52"/>
      <c r="D287" s="52"/>
      <c r="E287" s="54">
        <f>COUNTIF(AG238:AG262,"&gt;=50")</f>
        <v>0</v>
      </c>
    </row>
    <row r="288" spans="2:5" ht="12.75">
      <c r="B288" s="55"/>
      <c r="C288" s="51"/>
      <c r="D288" s="51"/>
      <c r="E288" s="56"/>
    </row>
    <row r="289" spans="2:5" ht="12.75">
      <c r="B289" s="53" t="s">
        <v>26</v>
      </c>
      <c r="C289" s="52"/>
      <c r="D289" s="52"/>
      <c r="E289" s="54">
        <f>COUNTIF(AG238:AG262,"&lt;50")</f>
        <v>0</v>
      </c>
    </row>
    <row r="290" spans="2:5" ht="12.75">
      <c r="B290" s="55"/>
      <c r="C290" s="51"/>
      <c r="D290" s="51"/>
      <c r="E290" s="56"/>
    </row>
    <row r="291" spans="2:5" ht="12.75">
      <c r="B291" s="53" t="s">
        <v>33</v>
      </c>
      <c r="C291" s="69">
        <f>COUNTIF(AH238:AH262,"Excelente")</f>
        <v>0</v>
      </c>
      <c r="D291" s="67" t="e">
        <f>ROUND((C291/E277*100),1)</f>
        <v>#DIV/0!</v>
      </c>
      <c r="E291" s="65" t="s">
        <v>15</v>
      </c>
    </row>
    <row r="292" spans="2:5" ht="12.75">
      <c r="B292" s="55"/>
      <c r="C292" s="70"/>
      <c r="D292" s="68"/>
      <c r="E292" s="66"/>
    </row>
    <row r="293" spans="2:5" ht="12.75">
      <c r="B293" s="53" t="s">
        <v>32</v>
      </c>
      <c r="C293" s="69">
        <f>COUNTIF(AH238:AH262,"Sat. Bem")</f>
        <v>0</v>
      </c>
      <c r="D293" s="67" t="e">
        <f>ROUND((C293/E277*100),1)</f>
        <v>#DIV/0!</v>
      </c>
      <c r="E293" s="65" t="s">
        <v>15</v>
      </c>
    </row>
    <row r="294" spans="2:5" ht="12.75">
      <c r="B294" s="55"/>
      <c r="C294" s="70"/>
      <c r="D294" s="68"/>
      <c r="E294" s="66"/>
    </row>
    <row r="295" spans="2:5" ht="12.75">
      <c r="B295" s="53" t="s">
        <v>31</v>
      </c>
      <c r="C295" s="69">
        <f>COUNTIF(AH238:AH262,"Satisfaz")</f>
        <v>0</v>
      </c>
      <c r="D295" s="67" t="e">
        <f>ROUND((C295/E277*100),1)</f>
        <v>#DIV/0!</v>
      </c>
      <c r="E295" s="65" t="s">
        <v>15</v>
      </c>
    </row>
    <row r="296" spans="2:5" ht="12.75">
      <c r="B296" s="55"/>
      <c r="C296" s="70"/>
      <c r="D296" s="68"/>
      <c r="E296" s="66"/>
    </row>
    <row r="297" spans="2:5" ht="12.75">
      <c r="B297" s="53" t="s">
        <v>30</v>
      </c>
      <c r="C297" s="69">
        <f>COUNTIF(AH238:AH262,"Sat. Pouco")</f>
        <v>0</v>
      </c>
      <c r="D297" s="67" t="e">
        <f>ROUND((C297/E277*100),1)</f>
        <v>#DIV/0!</v>
      </c>
      <c r="E297" s="65" t="s">
        <v>15</v>
      </c>
    </row>
    <row r="298" spans="2:5" ht="12.75">
      <c r="B298" s="55"/>
      <c r="C298" s="70"/>
      <c r="D298" s="68"/>
      <c r="E298" s="66"/>
    </row>
    <row r="299" spans="2:5" ht="12.75">
      <c r="B299" s="53" t="s">
        <v>29</v>
      </c>
      <c r="C299" s="69">
        <f>COUNTIF(AH238:AH262,"Não Sat.")</f>
        <v>0</v>
      </c>
      <c r="D299" s="67" t="e">
        <f>ROUND((C299/E277*100),1)</f>
        <v>#DIV/0!</v>
      </c>
      <c r="E299" s="65" t="s">
        <v>15</v>
      </c>
    </row>
    <row r="300" spans="2:5" ht="12.75">
      <c r="B300" s="55"/>
      <c r="C300" s="70"/>
      <c r="D300" s="68"/>
      <c r="E300" s="66"/>
    </row>
    <row r="301" spans="2:5" ht="12.75">
      <c r="B301" s="53" t="s">
        <v>28</v>
      </c>
      <c r="C301" s="69">
        <f>COUNTIF(AH238:AH262,"M. Fraco")</f>
        <v>0</v>
      </c>
      <c r="D301" s="67" t="e">
        <f>ROUND((C301/E277*100),1)</f>
        <v>#DIV/0!</v>
      </c>
      <c r="E301" s="65" t="s">
        <v>15</v>
      </c>
    </row>
    <row r="302" spans="2:5" ht="12.75">
      <c r="B302" s="61"/>
      <c r="C302" s="46"/>
      <c r="D302" s="46"/>
      <c r="E302" s="62"/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3"/>
      <c r="C305" s="47"/>
      <c r="D305" s="47"/>
      <c r="E305" s="64"/>
    </row>
    <row r="309" spans="1:36" ht="15.75">
      <c r="A309" s="60"/>
      <c r="B309" s="60"/>
      <c r="C309" s="74" t="s">
        <v>27</v>
      </c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60"/>
      <c r="O309" s="60"/>
      <c r="P309" s="60" t="s">
        <v>37</v>
      </c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1"/>
      <c r="AJ309" s="1"/>
    </row>
    <row r="311" ht="13.5" thickBot="1"/>
    <row r="312" spans="1:36" ht="13.5" thickTop="1">
      <c r="A312" s="9"/>
      <c r="B312" s="27" t="s">
        <v>0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3" t="s">
        <v>1</v>
      </c>
      <c r="AC312" s="81" t="s">
        <v>2</v>
      </c>
      <c r="AD312" s="82"/>
      <c r="AE312" s="82"/>
      <c r="AF312" s="83"/>
      <c r="AG312" s="79" t="s">
        <v>14</v>
      </c>
      <c r="AH312" s="80"/>
      <c r="AI312" s="19"/>
      <c r="AJ312" s="3"/>
    </row>
    <row r="313" spans="1:35" ht="26.25">
      <c r="A313" s="10"/>
      <c r="B313" s="15" t="s">
        <v>17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24">
        <f>SUM(C313:AA313)</f>
        <v>0</v>
      </c>
      <c r="AC313" s="29" t="s">
        <v>3</v>
      </c>
      <c r="AD313" s="29" t="s">
        <v>4</v>
      </c>
      <c r="AE313" s="29" t="s">
        <v>5</v>
      </c>
      <c r="AF313" s="29" t="s">
        <v>6</v>
      </c>
      <c r="AG313" s="8" t="s">
        <v>15</v>
      </c>
      <c r="AH313" s="18" t="s">
        <v>16</v>
      </c>
      <c r="AI313" s="20"/>
    </row>
    <row r="314" spans="1:35" ht="12.75">
      <c r="A314" s="16" t="s">
        <v>7</v>
      </c>
      <c r="B314" s="17" t="s">
        <v>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5"/>
      <c r="AC314" s="31"/>
      <c r="AD314" s="31"/>
      <c r="AE314" s="31"/>
      <c r="AF314" s="32"/>
      <c r="AG314" s="13"/>
      <c r="AH314" s="12"/>
      <c r="AI314" s="20"/>
    </row>
    <row r="315" spans="1:35" ht="13.5">
      <c r="A315" s="11">
        <v>1</v>
      </c>
      <c r="B315" s="7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6">
        <f aca="true" t="shared" si="48" ref="AB315:AB339">IF(AI315&lt;&gt;0,SUM(C315:AA315),"")</f>
      </c>
      <c r="AC315" s="30">
        <f aca="true" t="shared" si="49" ref="AC315:AC339">SUM(COUNTIF(C315,C$313),COUNTIF(D315,D$313),COUNTIF(E315,E$313),COUNTIF(F315,F$313),COUNTIF(G315,G$313),COUNTIF(H315,H$313),COUNTIF(I315,I$313),COUNTIF(J315,J$313),COUNTIF(K315,K$313),COUNTIF(L315,L$313),COUNTIF(M315,M$313),COUNTIF(N315,N$313),COUNTIF(O315,O$313),COUNTIF(P315,P$313),COUNTIF(Q315,Q$313),COUNTIF(R315,R$313),COUNTIF(S315,S$313),COUNTIF(T315,T$313),COUNTIF(U315,U$313),COUNTIF(V315,V$313),COUNTIF(W315,W$313),COUNTIF(X315,X$313),COUNTIF(Y315,Y$313),COUNTIF(Z315,Z$313),COUNTIF(AA315,AA$313))</f>
        <v>0</v>
      </c>
      <c r="AD315" s="30">
        <f aca="true" t="shared" si="50" ref="AD315:AD339">COUNTA(C315:AA315)-AC315-AE315-AF315</f>
        <v>0</v>
      </c>
      <c r="AE315" s="30">
        <f aca="true" t="shared" si="51" ref="AE315:AE339">COUNTIF(C315:AA315,"0")</f>
        <v>0</v>
      </c>
      <c r="AF315" s="30">
        <f aca="true" t="shared" si="52" ref="AF315:AF339">COUNTIF(C315:AA315,"X")</f>
        <v>0</v>
      </c>
      <c r="AG315" s="21">
        <f aca="true" t="shared" si="53" ref="AG315:AG339">IF(AB315&lt;&gt;"",ROUND((AB315*100)/AB$313,0),"")</f>
      </c>
      <c r="AH315" s="14">
        <f aca="true" t="shared" si="54" ref="AH315:AH339">IF(AG315&lt;&gt;"",IF(AG315&gt;89,"Excelente",IF(AG315&gt;74,"Sat. Bem",IF(AG315&gt;55,"Satisfaz",IF(AG315&gt;49,"Sat. Pouco",IF(AG315&gt;20,"Não Sat.",IF(AG315&gt;=0,"M. Fraco","")))))),"")</f>
      </c>
      <c r="AI315" s="20">
        <f aca="true" t="shared" si="55" ref="AI315:AI339">COUNTA(C315:AA315)</f>
        <v>0</v>
      </c>
    </row>
    <row r="316" spans="1:35" ht="13.5">
      <c r="A316" s="11">
        <v>2</v>
      </c>
      <c r="B316" s="7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t="shared" si="48"/>
      </c>
      <c r="AC316" s="30">
        <f t="shared" si="49"/>
        <v>0</v>
      </c>
      <c r="AD316" s="30">
        <f t="shared" si="50"/>
        <v>0</v>
      </c>
      <c r="AE316" s="30">
        <f t="shared" si="51"/>
        <v>0</v>
      </c>
      <c r="AF316" s="30">
        <f t="shared" si="52"/>
        <v>0</v>
      </c>
      <c r="AG316" s="21">
        <f t="shared" si="53"/>
      </c>
      <c r="AH316" s="14">
        <f t="shared" si="54"/>
      </c>
      <c r="AI316" s="20">
        <f t="shared" si="55"/>
        <v>0</v>
      </c>
    </row>
    <row r="317" spans="1:35" ht="13.5">
      <c r="A317" s="11">
        <v>3</v>
      </c>
      <c r="B317" s="72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t="shared" si="53"/>
      </c>
      <c r="AH317" s="14">
        <f t="shared" si="54"/>
      </c>
      <c r="AI317" s="20">
        <f t="shared" si="55"/>
        <v>0</v>
      </c>
    </row>
    <row r="318" spans="1:35" ht="13.5">
      <c r="A318" s="11">
        <v>4</v>
      </c>
      <c r="B318" s="7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3"/>
      </c>
      <c r="AH318" s="14">
        <f t="shared" si="54"/>
      </c>
      <c r="AI318" s="20">
        <f t="shared" si="55"/>
        <v>0</v>
      </c>
    </row>
    <row r="319" spans="1:35" ht="13.5">
      <c r="A319" s="11">
        <v>5</v>
      </c>
      <c r="B319" s="7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3"/>
      </c>
      <c r="AH319" s="14">
        <f t="shared" si="54"/>
      </c>
      <c r="AI319" s="20">
        <f t="shared" si="55"/>
        <v>0</v>
      </c>
    </row>
    <row r="320" spans="1:35" ht="13.5">
      <c r="A320" s="11">
        <v>6</v>
      </c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3"/>
      </c>
      <c r="AH320" s="14">
        <f t="shared" si="54"/>
      </c>
      <c r="AI320" s="20">
        <f t="shared" si="55"/>
        <v>0</v>
      </c>
    </row>
    <row r="321" spans="1:35" ht="13.5">
      <c r="A321" s="11">
        <v>7</v>
      </c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3"/>
      </c>
      <c r="AH321" s="14">
        <f t="shared" si="54"/>
      </c>
      <c r="AI321" s="20">
        <f t="shared" si="55"/>
        <v>0</v>
      </c>
    </row>
    <row r="322" spans="1:35" ht="13.5">
      <c r="A322" s="11">
        <v>8</v>
      </c>
      <c r="B322" s="7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3"/>
      </c>
      <c r="AH322" s="14">
        <f t="shared" si="54"/>
      </c>
      <c r="AI322" s="20">
        <f t="shared" si="55"/>
        <v>0</v>
      </c>
    </row>
    <row r="323" spans="1:35" ht="13.5">
      <c r="A323" s="11">
        <v>9</v>
      </c>
      <c r="B323" s="7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3"/>
      </c>
      <c r="AH323" s="14">
        <f t="shared" si="54"/>
      </c>
      <c r="AI323" s="20">
        <f t="shared" si="55"/>
        <v>0</v>
      </c>
    </row>
    <row r="324" spans="1:35" ht="13.5">
      <c r="A324" s="11">
        <v>10</v>
      </c>
      <c r="B324" s="7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3"/>
      </c>
      <c r="AH324" s="14">
        <f t="shared" si="54"/>
      </c>
      <c r="AI324" s="20">
        <f t="shared" si="55"/>
        <v>0</v>
      </c>
    </row>
    <row r="325" spans="1:35" ht="13.5">
      <c r="A325" s="11">
        <v>11</v>
      </c>
      <c r="B325" s="7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3"/>
      </c>
      <c r="AH325" s="14">
        <f t="shared" si="54"/>
      </c>
      <c r="AI325" s="20">
        <f t="shared" si="55"/>
        <v>0</v>
      </c>
    </row>
    <row r="326" spans="1:35" ht="13.5">
      <c r="A326" s="11">
        <v>12</v>
      </c>
      <c r="B326" s="7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3"/>
      </c>
      <c r="AH326" s="14">
        <f t="shared" si="54"/>
      </c>
      <c r="AI326" s="20">
        <f t="shared" si="55"/>
        <v>0</v>
      </c>
    </row>
    <row r="327" spans="1:35" ht="13.5">
      <c r="A327" s="11">
        <v>13</v>
      </c>
      <c r="B327" s="7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3"/>
      </c>
      <c r="AH327" s="14">
        <f t="shared" si="54"/>
      </c>
      <c r="AI327" s="20">
        <f t="shared" si="55"/>
        <v>0</v>
      </c>
    </row>
    <row r="328" spans="1:35" ht="13.5">
      <c r="A328" s="11">
        <v>14</v>
      </c>
      <c r="B328" s="7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3"/>
      </c>
      <c r="AH328" s="14">
        <f t="shared" si="54"/>
      </c>
      <c r="AI328" s="20">
        <f t="shared" si="55"/>
        <v>0</v>
      </c>
    </row>
    <row r="329" spans="1:35" ht="13.5">
      <c r="A329" s="11">
        <v>15</v>
      </c>
      <c r="B329" s="7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3"/>
      </c>
      <c r="AH329" s="14">
        <f t="shared" si="54"/>
      </c>
      <c r="AI329" s="20">
        <f t="shared" si="55"/>
        <v>0</v>
      </c>
    </row>
    <row r="330" spans="1:35" ht="13.5">
      <c r="A330" s="11">
        <v>16</v>
      </c>
      <c r="B330" s="7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3"/>
      </c>
      <c r="AH330" s="14">
        <f t="shared" si="54"/>
      </c>
      <c r="AI330" s="20">
        <f t="shared" si="55"/>
        <v>0</v>
      </c>
    </row>
    <row r="331" spans="1:35" ht="13.5">
      <c r="A331" s="11">
        <v>17</v>
      </c>
      <c r="B331" s="7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3"/>
      </c>
      <c r="AH331" s="14">
        <f t="shared" si="54"/>
      </c>
      <c r="AI331" s="20">
        <f t="shared" si="55"/>
        <v>0</v>
      </c>
    </row>
    <row r="332" spans="1:35" ht="13.5">
      <c r="A332" s="11">
        <v>18</v>
      </c>
      <c r="B332" s="72"/>
      <c r="C332" s="49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6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3"/>
      </c>
      <c r="AH332" s="14">
        <f t="shared" si="54"/>
      </c>
      <c r="AI332" s="20">
        <f t="shared" si="55"/>
        <v>0</v>
      </c>
    </row>
    <row r="333" spans="1:35" ht="13.5">
      <c r="A333" s="11">
        <v>19</v>
      </c>
      <c r="B333" s="7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7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3"/>
      </c>
      <c r="AH333" s="14">
        <f t="shared" si="54"/>
      </c>
      <c r="AI333" s="20">
        <f t="shared" si="55"/>
        <v>0</v>
      </c>
    </row>
    <row r="334" spans="1:35" ht="13.5">
      <c r="A334" s="11">
        <v>20</v>
      </c>
      <c r="B334" s="7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3"/>
      </c>
      <c r="AH334" s="14">
        <f t="shared" si="54"/>
      </c>
      <c r="AI334" s="20">
        <f t="shared" si="55"/>
        <v>0</v>
      </c>
    </row>
    <row r="335" spans="1:35" ht="13.5">
      <c r="A335" s="11">
        <v>21</v>
      </c>
      <c r="B335" s="7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3"/>
      </c>
      <c r="AH335" s="14">
        <f t="shared" si="54"/>
      </c>
      <c r="AI335" s="20">
        <f t="shared" si="55"/>
        <v>0</v>
      </c>
    </row>
    <row r="336" spans="1:35" ht="13.5">
      <c r="A336" s="11">
        <v>22</v>
      </c>
      <c r="B336" s="7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3"/>
      </c>
      <c r="AH336" s="14">
        <f t="shared" si="54"/>
      </c>
      <c r="AI336" s="20">
        <f t="shared" si="55"/>
        <v>0</v>
      </c>
    </row>
    <row r="337" spans="1:35" ht="13.5">
      <c r="A337" s="11">
        <v>23</v>
      </c>
      <c r="B337" s="7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3"/>
      </c>
      <c r="AH337" s="14">
        <f t="shared" si="54"/>
      </c>
      <c r="AI337" s="20">
        <f t="shared" si="55"/>
        <v>0</v>
      </c>
    </row>
    <row r="338" spans="1:35" ht="13.5">
      <c r="A338" s="11">
        <v>24</v>
      </c>
      <c r="B338" s="7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3"/>
      </c>
      <c r="AH338" s="14">
        <f t="shared" si="54"/>
      </c>
      <c r="AI338" s="20">
        <f t="shared" si="55"/>
        <v>0</v>
      </c>
    </row>
    <row r="339" spans="1:35" ht="13.5">
      <c r="A339" s="11">
        <v>25</v>
      </c>
      <c r="B339" s="7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3"/>
      </c>
      <c r="AH339" s="14">
        <f t="shared" si="54"/>
      </c>
      <c r="AI339" s="20">
        <f t="shared" si="55"/>
        <v>0</v>
      </c>
    </row>
    <row r="340" spans="1:35" ht="13.5">
      <c r="A340" s="84" t="s">
        <v>9</v>
      </c>
      <c r="B340" s="33" t="s">
        <v>10</v>
      </c>
      <c r="C340" s="34">
        <f aca="true" t="shared" si="56" ref="C340:AA340">COUNTIF(C315:C339,C313)</f>
        <v>0</v>
      </c>
      <c r="D340" s="34">
        <f t="shared" si="56"/>
        <v>0</v>
      </c>
      <c r="E340" s="34">
        <f t="shared" si="56"/>
        <v>0</v>
      </c>
      <c r="F340" s="34">
        <f t="shared" si="56"/>
        <v>0</v>
      </c>
      <c r="G340" s="34">
        <f t="shared" si="56"/>
        <v>0</v>
      </c>
      <c r="H340" s="34">
        <f t="shared" si="56"/>
        <v>0</v>
      </c>
      <c r="I340" s="34">
        <f t="shared" si="56"/>
        <v>0</v>
      </c>
      <c r="J340" s="34">
        <f t="shared" si="56"/>
        <v>0</v>
      </c>
      <c r="K340" s="34">
        <f t="shared" si="56"/>
        <v>0</v>
      </c>
      <c r="L340" s="34">
        <f t="shared" si="56"/>
        <v>0</v>
      </c>
      <c r="M340" s="34">
        <f t="shared" si="56"/>
        <v>0</v>
      </c>
      <c r="N340" s="34">
        <f t="shared" si="56"/>
        <v>0</v>
      </c>
      <c r="O340" s="34">
        <f t="shared" si="56"/>
        <v>0</v>
      </c>
      <c r="P340" s="34">
        <f t="shared" si="56"/>
        <v>0</v>
      </c>
      <c r="Q340" s="34">
        <f t="shared" si="56"/>
        <v>0</v>
      </c>
      <c r="R340" s="34">
        <f t="shared" si="56"/>
        <v>0</v>
      </c>
      <c r="S340" s="34">
        <f t="shared" si="56"/>
        <v>0</v>
      </c>
      <c r="T340" s="34">
        <f t="shared" si="56"/>
        <v>0</v>
      </c>
      <c r="U340" s="34">
        <f t="shared" si="56"/>
        <v>0</v>
      </c>
      <c r="V340" s="34">
        <f t="shared" si="56"/>
        <v>0</v>
      </c>
      <c r="W340" s="34">
        <f t="shared" si="56"/>
        <v>0</v>
      </c>
      <c r="X340" s="34">
        <f t="shared" si="56"/>
        <v>0</v>
      </c>
      <c r="Y340" s="34">
        <f t="shared" si="56"/>
        <v>0</v>
      </c>
      <c r="Z340" s="34">
        <f t="shared" si="56"/>
        <v>0</v>
      </c>
      <c r="AA340" s="34">
        <f t="shared" si="56"/>
        <v>0</v>
      </c>
      <c r="AB340" s="35"/>
      <c r="AC340" s="35"/>
      <c r="AD340" s="35"/>
      <c r="AE340" s="35"/>
      <c r="AF340" s="35"/>
      <c r="AG340" s="36"/>
      <c r="AH340" s="37"/>
      <c r="AI340" s="20"/>
    </row>
    <row r="341" spans="1:35" ht="13.5">
      <c r="A341" s="84"/>
      <c r="B341" s="38" t="s">
        <v>11</v>
      </c>
      <c r="C341" s="22">
        <f aca="true" t="shared" si="57" ref="C341:AA341">COUNTIF(C315:C339,"&gt;0")-COUNTIF(C315:C339,C313)</f>
        <v>0</v>
      </c>
      <c r="D341" s="22">
        <f t="shared" si="57"/>
        <v>0</v>
      </c>
      <c r="E341" s="22">
        <f t="shared" si="57"/>
        <v>0</v>
      </c>
      <c r="F341" s="22">
        <f t="shared" si="57"/>
        <v>0</v>
      </c>
      <c r="G341" s="22">
        <f t="shared" si="57"/>
        <v>0</v>
      </c>
      <c r="H341" s="22">
        <f t="shared" si="57"/>
        <v>0</v>
      </c>
      <c r="I341" s="22">
        <f t="shared" si="57"/>
        <v>0</v>
      </c>
      <c r="J341" s="22">
        <f t="shared" si="57"/>
        <v>0</v>
      </c>
      <c r="K341" s="22">
        <f t="shared" si="57"/>
        <v>0</v>
      </c>
      <c r="L341" s="22">
        <f t="shared" si="57"/>
        <v>0</v>
      </c>
      <c r="M341" s="22">
        <f t="shared" si="57"/>
        <v>0</v>
      </c>
      <c r="N341" s="22">
        <f t="shared" si="57"/>
        <v>0</v>
      </c>
      <c r="O341" s="22">
        <f t="shared" si="57"/>
        <v>0</v>
      </c>
      <c r="P341" s="22">
        <f t="shared" si="57"/>
        <v>0</v>
      </c>
      <c r="Q341" s="22">
        <f t="shared" si="57"/>
        <v>0</v>
      </c>
      <c r="R341" s="22">
        <f t="shared" si="57"/>
        <v>0</v>
      </c>
      <c r="S341" s="22">
        <f t="shared" si="57"/>
        <v>0</v>
      </c>
      <c r="T341" s="22">
        <f t="shared" si="57"/>
        <v>0</v>
      </c>
      <c r="U341" s="22">
        <f t="shared" si="57"/>
        <v>0</v>
      </c>
      <c r="V341" s="22">
        <f t="shared" si="57"/>
        <v>0</v>
      </c>
      <c r="W341" s="22">
        <f t="shared" si="57"/>
        <v>0</v>
      </c>
      <c r="X341" s="22">
        <f t="shared" si="57"/>
        <v>0</v>
      </c>
      <c r="Y341" s="22">
        <f t="shared" si="57"/>
        <v>0</v>
      </c>
      <c r="Z341" s="22">
        <f t="shared" si="57"/>
        <v>0</v>
      </c>
      <c r="AA341" s="22">
        <f t="shared" si="57"/>
        <v>0</v>
      </c>
      <c r="AB341" s="30"/>
      <c r="AC341" s="30"/>
      <c r="AD341" s="30"/>
      <c r="AE341" s="30"/>
      <c r="AF341" s="30"/>
      <c r="AG341" s="39"/>
      <c r="AH341" s="40"/>
      <c r="AI341" s="20"/>
    </row>
    <row r="342" spans="1:35" ht="13.5">
      <c r="A342" s="84"/>
      <c r="B342" s="38" t="s">
        <v>12</v>
      </c>
      <c r="C342" s="22">
        <f aca="true" t="shared" si="58" ref="C342:AA342">COUNTIF(C315:C339,"0")</f>
        <v>0</v>
      </c>
      <c r="D342" s="22">
        <f t="shared" si="58"/>
        <v>0</v>
      </c>
      <c r="E342" s="22">
        <f t="shared" si="58"/>
        <v>0</v>
      </c>
      <c r="F342" s="22">
        <f t="shared" si="58"/>
        <v>0</v>
      </c>
      <c r="G342" s="22">
        <f t="shared" si="58"/>
        <v>0</v>
      </c>
      <c r="H342" s="22">
        <f t="shared" si="58"/>
        <v>0</v>
      </c>
      <c r="I342" s="22">
        <f t="shared" si="58"/>
        <v>0</v>
      </c>
      <c r="J342" s="22">
        <f t="shared" si="58"/>
        <v>0</v>
      </c>
      <c r="K342" s="22">
        <f t="shared" si="58"/>
        <v>0</v>
      </c>
      <c r="L342" s="22">
        <f t="shared" si="58"/>
        <v>0</v>
      </c>
      <c r="M342" s="22">
        <f t="shared" si="58"/>
        <v>0</v>
      </c>
      <c r="N342" s="22">
        <f t="shared" si="58"/>
        <v>0</v>
      </c>
      <c r="O342" s="22">
        <f t="shared" si="58"/>
        <v>0</v>
      </c>
      <c r="P342" s="22">
        <f t="shared" si="58"/>
        <v>0</v>
      </c>
      <c r="Q342" s="22">
        <f t="shared" si="58"/>
        <v>0</v>
      </c>
      <c r="R342" s="22">
        <f t="shared" si="58"/>
        <v>0</v>
      </c>
      <c r="S342" s="22">
        <f t="shared" si="58"/>
        <v>0</v>
      </c>
      <c r="T342" s="22">
        <f t="shared" si="58"/>
        <v>0</v>
      </c>
      <c r="U342" s="22">
        <f t="shared" si="58"/>
        <v>0</v>
      </c>
      <c r="V342" s="22">
        <f t="shared" si="58"/>
        <v>0</v>
      </c>
      <c r="W342" s="22">
        <f t="shared" si="58"/>
        <v>0</v>
      </c>
      <c r="X342" s="22">
        <f t="shared" si="58"/>
        <v>0</v>
      </c>
      <c r="Y342" s="22">
        <f t="shared" si="58"/>
        <v>0</v>
      </c>
      <c r="Z342" s="22">
        <f t="shared" si="58"/>
        <v>0</v>
      </c>
      <c r="AA342" s="22">
        <f t="shared" si="58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4.25" thickBot="1">
      <c r="A343" s="85"/>
      <c r="B343" s="41" t="s">
        <v>13</v>
      </c>
      <c r="C343" s="42">
        <f aca="true" t="shared" si="59" ref="C343:AA343">COUNTIF(C315:C339,"x")</f>
        <v>0</v>
      </c>
      <c r="D343" s="42">
        <f t="shared" si="59"/>
        <v>0</v>
      </c>
      <c r="E343" s="42">
        <f t="shared" si="59"/>
        <v>0</v>
      </c>
      <c r="F343" s="42">
        <f t="shared" si="59"/>
        <v>0</v>
      </c>
      <c r="G343" s="42">
        <f t="shared" si="59"/>
        <v>0</v>
      </c>
      <c r="H343" s="42">
        <f t="shared" si="59"/>
        <v>0</v>
      </c>
      <c r="I343" s="42">
        <f t="shared" si="59"/>
        <v>0</v>
      </c>
      <c r="J343" s="42">
        <f t="shared" si="59"/>
        <v>0</v>
      </c>
      <c r="K343" s="42">
        <f t="shared" si="59"/>
        <v>0</v>
      </c>
      <c r="L343" s="42">
        <f t="shared" si="59"/>
        <v>0</v>
      </c>
      <c r="M343" s="42">
        <f t="shared" si="59"/>
        <v>0</v>
      </c>
      <c r="N343" s="42">
        <f t="shared" si="59"/>
        <v>0</v>
      </c>
      <c r="O343" s="42">
        <f t="shared" si="59"/>
        <v>0</v>
      </c>
      <c r="P343" s="42">
        <f t="shared" si="59"/>
        <v>0</v>
      </c>
      <c r="Q343" s="42">
        <f t="shared" si="59"/>
        <v>0</v>
      </c>
      <c r="R343" s="42">
        <f t="shared" si="59"/>
        <v>0</v>
      </c>
      <c r="S343" s="42">
        <f t="shared" si="59"/>
        <v>0</v>
      </c>
      <c r="T343" s="42">
        <f t="shared" si="59"/>
        <v>0</v>
      </c>
      <c r="U343" s="42">
        <f t="shared" si="59"/>
        <v>0</v>
      </c>
      <c r="V343" s="42">
        <f t="shared" si="59"/>
        <v>0</v>
      </c>
      <c r="W343" s="42">
        <f t="shared" si="59"/>
        <v>0</v>
      </c>
      <c r="X343" s="42">
        <f t="shared" si="59"/>
        <v>0</v>
      </c>
      <c r="Y343" s="42">
        <f t="shared" si="59"/>
        <v>0</v>
      </c>
      <c r="Z343" s="42">
        <f t="shared" si="59"/>
        <v>0</v>
      </c>
      <c r="AA343" s="42">
        <f t="shared" si="59"/>
        <v>0</v>
      </c>
      <c r="AB343" s="43"/>
      <c r="AC343" s="43"/>
      <c r="AD343" s="43"/>
      <c r="AE343" s="43"/>
      <c r="AF343" s="43"/>
      <c r="AG343" s="44"/>
      <c r="AH343" s="45"/>
      <c r="AI343" s="20"/>
    </row>
    <row r="344" ht="13.5" thickTop="1"/>
    <row r="346" spans="1:36" ht="18">
      <c r="A346" s="86" t="str">
        <f>P309</f>
        <v>Teste de Matemática                5 º Ano             Turma D             Data</v>
      </c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71"/>
      <c r="AJ346" s="71"/>
    </row>
    <row r="348" spans="1:34" ht="18">
      <c r="A348" s="77" t="s">
        <v>18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</row>
    <row r="351" spans="2:5" ht="12.75">
      <c r="B351" s="57"/>
      <c r="C351" s="58"/>
      <c r="D351" s="58"/>
      <c r="E351" s="59"/>
    </row>
    <row r="352" spans="2:5" ht="12.75">
      <c r="B352" s="75" t="s">
        <v>20</v>
      </c>
      <c r="C352" s="76"/>
      <c r="D352" s="52"/>
      <c r="E352" s="54">
        <f>COUNTA(B315:B339)</f>
        <v>0</v>
      </c>
    </row>
    <row r="353" spans="2:5" ht="12.75">
      <c r="B353" s="55"/>
      <c r="C353" s="51"/>
      <c r="D353" s="51"/>
      <c r="E353" s="56"/>
    </row>
    <row r="354" spans="2:5" ht="12.75">
      <c r="B354" s="53" t="s">
        <v>19</v>
      </c>
      <c r="C354" s="52"/>
      <c r="D354" s="52"/>
      <c r="E354" s="54">
        <f>25-COUNTIF(AB315:AB339,"")</f>
        <v>0</v>
      </c>
    </row>
    <row r="355" spans="2:5" ht="12.75">
      <c r="B355" s="55"/>
      <c r="C355" s="51"/>
      <c r="D355" s="51"/>
      <c r="E355" s="56"/>
    </row>
    <row r="356" spans="2:5" ht="12.75">
      <c r="B356" s="53" t="s">
        <v>21</v>
      </c>
      <c r="C356" s="52" t="s">
        <v>15</v>
      </c>
      <c r="D356" s="52"/>
      <c r="E356" s="54" t="e">
        <f>AVERAGE(AG315:AG339)</f>
        <v>#DIV/0!</v>
      </c>
    </row>
    <row r="357" spans="2:5" ht="12.75">
      <c r="B357" s="55"/>
      <c r="C357" s="51"/>
      <c r="D357" s="51"/>
      <c r="E357" s="56"/>
    </row>
    <row r="358" spans="2:5" ht="12.75">
      <c r="B358" s="53" t="s">
        <v>22</v>
      </c>
      <c r="C358" s="52" t="s">
        <v>15</v>
      </c>
      <c r="D358" s="52"/>
      <c r="E358" s="54" t="e">
        <f>MODE(AG315:AG339)</f>
        <v>#N/A</v>
      </c>
    </row>
    <row r="359" spans="2:5" ht="12.75">
      <c r="B359" s="55"/>
      <c r="C359" s="51"/>
      <c r="D359" s="51"/>
      <c r="E359" s="56"/>
    </row>
    <row r="360" spans="2:5" ht="12.75">
      <c r="B360" s="53" t="s">
        <v>23</v>
      </c>
      <c r="C360" s="52" t="s">
        <v>15</v>
      </c>
      <c r="D360" s="52"/>
      <c r="E360" s="54">
        <f>MAX(AG315:AG339)</f>
        <v>0</v>
      </c>
    </row>
    <row r="361" spans="2:5" ht="12.75">
      <c r="B361" s="55"/>
      <c r="C361" s="51"/>
      <c r="D361" s="51"/>
      <c r="E361" s="56"/>
    </row>
    <row r="362" spans="2:5" ht="12.75">
      <c r="B362" s="53" t="s">
        <v>24</v>
      </c>
      <c r="C362" s="52" t="s">
        <v>15</v>
      </c>
      <c r="D362" s="52"/>
      <c r="E362" s="54">
        <f>MIN(AG315:AG339)</f>
        <v>0</v>
      </c>
    </row>
    <row r="363" spans="2:5" ht="12.75">
      <c r="B363" s="55"/>
      <c r="C363" s="51"/>
      <c r="D363" s="51"/>
      <c r="E363" s="56"/>
    </row>
    <row r="364" spans="2:5" ht="12.75">
      <c r="B364" s="53" t="s">
        <v>25</v>
      </c>
      <c r="C364" s="52"/>
      <c r="D364" s="52"/>
      <c r="E364" s="54">
        <f>COUNTIF(AG315:AG339,"&gt;=50")</f>
        <v>0</v>
      </c>
    </row>
    <row r="365" spans="2:5" ht="12.75">
      <c r="B365" s="55"/>
      <c r="C365" s="51"/>
      <c r="D365" s="51"/>
      <c r="E365" s="56"/>
    </row>
    <row r="366" spans="2:5" ht="12.75">
      <c r="B366" s="53" t="s">
        <v>26</v>
      </c>
      <c r="C366" s="52"/>
      <c r="D366" s="52"/>
      <c r="E366" s="54">
        <f>COUNTIF(AG315:AG339,"&lt;50")</f>
        <v>0</v>
      </c>
    </row>
    <row r="367" spans="2:5" ht="12.75">
      <c r="B367" s="55"/>
      <c r="C367" s="51"/>
      <c r="D367" s="51"/>
      <c r="E367" s="56"/>
    </row>
    <row r="368" spans="2:5" ht="12.75">
      <c r="B368" s="53" t="s">
        <v>33</v>
      </c>
      <c r="C368" s="69">
        <f>COUNTIF(AH315:AH339,"Excelente")</f>
        <v>0</v>
      </c>
      <c r="D368" s="67" t="e">
        <f>ROUND((C368/E354*100),1)</f>
        <v>#DIV/0!</v>
      </c>
      <c r="E368" s="65" t="s">
        <v>15</v>
      </c>
    </row>
    <row r="369" spans="2:5" ht="12.75">
      <c r="B369" s="55"/>
      <c r="C369" s="70"/>
      <c r="D369" s="68"/>
      <c r="E369" s="66"/>
    </row>
    <row r="370" spans="2:5" ht="12.75">
      <c r="B370" s="53" t="s">
        <v>32</v>
      </c>
      <c r="C370" s="69">
        <f>COUNTIF(AH315:AH339,"Sat. Bem")</f>
        <v>0</v>
      </c>
      <c r="D370" s="67" t="e">
        <f>ROUND((C370/E354*100),1)</f>
        <v>#DIV/0!</v>
      </c>
      <c r="E370" s="65" t="s">
        <v>15</v>
      </c>
    </row>
    <row r="371" spans="2:5" ht="12.75">
      <c r="B371" s="55"/>
      <c r="C371" s="70"/>
      <c r="D371" s="68"/>
      <c r="E371" s="66"/>
    </row>
    <row r="372" spans="2:5" ht="12.75">
      <c r="B372" s="53" t="s">
        <v>31</v>
      </c>
      <c r="C372" s="69">
        <f>COUNTIF(AH315:AH339,"Satisfaz")</f>
        <v>0</v>
      </c>
      <c r="D372" s="67" t="e">
        <f>ROUND((C372/E354*100),1)</f>
        <v>#DIV/0!</v>
      </c>
      <c r="E372" s="65" t="s">
        <v>15</v>
      </c>
    </row>
    <row r="373" spans="2:5" ht="12.75">
      <c r="B373" s="55"/>
      <c r="C373" s="70"/>
      <c r="D373" s="68"/>
      <c r="E373" s="66"/>
    </row>
    <row r="374" spans="2:5" ht="12.75">
      <c r="B374" s="53" t="s">
        <v>30</v>
      </c>
      <c r="C374" s="69">
        <f>COUNTIF(AH315:AH339,"Sat. Pouco")</f>
        <v>0</v>
      </c>
      <c r="D374" s="67" t="e">
        <f>ROUND((C374/E354*100),1)</f>
        <v>#DIV/0!</v>
      </c>
      <c r="E374" s="65" t="s">
        <v>15</v>
      </c>
    </row>
    <row r="375" spans="2:5" ht="12.75">
      <c r="B375" s="55"/>
      <c r="C375" s="70"/>
      <c r="D375" s="68"/>
      <c r="E375" s="66"/>
    </row>
    <row r="376" spans="2:5" ht="12.75">
      <c r="B376" s="53" t="s">
        <v>29</v>
      </c>
      <c r="C376" s="69">
        <f>COUNTIF(AH315:AH339,"Não Sat.")</f>
        <v>0</v>
      </c>
      <c r="D376" s="67" t="e">
        <f>ROUND((C376/E354*100),1)</f>
        <v>#DIV/0!</v>
      </c>
      <c r="E376" s="65" t="s">
        <v>15</v>
      </c>
    </row>
    <row r="377" spans="2:5" ht="12.75">
      <c r="B377" s="55"/>
      <c r="C377" s="70"/>
      <c r="D377" s="68"/>
      <c r="E377" s="66"/>
    </row>
    <row r="378" spans="2:5" ht="12.75">
      <c r="B378" s="53" t="s">
        <v>28</v>
      </c>
      <c r="C378" s="69">
        <f>COUNTIF(AH315:AH339,"M. Fraco")</f>
        <v>0</v>
      </c>
      <c r="D378" s="67" t="e">
        <f>ROUND((C378/E354*100),1)</f>
        <v>#DIV/0!</v>
      </c>
      <c r="E378" s="65" t="s">
        <v>15</v>
      </c>
    </row>
    <row r="379" spans="2:5" ht="12.75">
      <c r="B379" s="61"/>
      <c r="C379" s="46"/>
      <c r="D379" s="46"/>
      <c r="E379" s="62"/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3"/>
      <c r="C382" s="47"/>
      <c r="D382" s="47"/>
      <c r="E382" s="64"/>
    </row>
    <row r="386" spans="1:36" ht="15.75">
      <c r="A386" s="60"/>
      <c r="B386" s="60"/>
      <c r="C386" s="74" t="s">
        <v>27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60"/>
      <c r="O386" s="60"/>
      <c r="P386" s="60" t="s">
        <v>38</v>
      </c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1"/>
      <c r="AJ386" s="1"/>
    </row>
    <row r="388" ht="13.5" thickBot="1"/>
    <row r="389" spans="1:36" ht="13.5" thickTop="1">
      <c r="A389" s="9"/>
      <c r="B389" s="27" t="s">
        <v>0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3" t="s">
        <v>1</v>
      </c>
      <c r="AC389" s="81" t="s">
        <v>2</v>
      </c>
      <c r="AD389" s="82"/>
      <c r="AE389" s="82"/>
      <c r="AF389" s="83"/>
      <c r="AG389" s="79" t="s">
        <v>14</v>
      </c>
      <c r="AH389" s="80"/>
      <c r="AI389" s="19"/>
      <c r="AJ389" s="3"/>
    </row>
    <row r="390" spans="1:35" ht="26.25">
      <c r="A390" s="10"/>
      <c r="B390" s="15" t="s">
        <v>17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24">
        <f>SUM(C390:AA390)</f>
        <v>0</v>
      </c>
      <c r="AC390" s="29" t="s">
        <v>3</v>
      </c>
      <c r="AD390" s="29" t="s">
        <v>4</v>
      </c>
      <c r="AE390" s="29" t="s">
        <v>5</v>
      </c>
      <c r="AF390" s="29" t="s">
        <v>6</v>
      </c>
      <c r="AG390" s="8" t="s">
        <v>15</v>
      </c>
      <c r="AH390" s="18" t="s">
        <v>16</v>
      </c>
      <c r="AI390" s="20"/>
    </row>
    <row r="391" spans="1:35" ht="12.75">
      <c r="A391" s="16" t="s">
        <v>7</v>
      </c>
      <c r="B391" s="17" t="s">
        <v>8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5"/>
      <c r="AC391" s="31"/>
      <c r="AD391" s="31"/>
      <c r="AE391" s="31"/>
      <c r="AF391" s="32"/>
      <c r="AG391" s="13"/>
      <c r="AH391" s="12"/>
      <c r="AI391" s="20"/>
    </row>
    <row r="392" spans="1:35" ht="13.5">
      <c r="A392" s="11">
        <v>1</v>
      </c>
      <c r="B392" s="7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26">
        <f aca="true" t="shared" si="60" ref="AB392:AB416">IF(AI392&lt;&gt;0,SUM(C392:AA392),"")</f>
      </c>
      <c r="AC392" s="30">
        <f aca="true" t="shared" si="61" ref="AC392:AC416">SUM(COUNTIF(C392,C$390),COUNTIF(D392,D$390),COUNTIF(E392,E$390),COUNTIF(F392,F$390),COUNTIF(G392,G$390),COUNTIF(H392,H$390),COUNTIF(I392,I$390),COUNTIF(J392,J$390),COUNTIF(K392,K$390),COUNTIF(L392,L$390),COUNTIF(M392,M$390),COUNTIF(N392,N$390),COUNTIF(O392,O$390),COUNTIF(P392,P$390),COUNTIF(Q392,Q$390),COUNTIF(R392,R$390),COUNTIF(S392,S$390),COUNTIF(T392,T$390),COUNTIF(U392,U$390),COUNTIF(V392,V$390),COUNTIF(W392,W$390),COUNTIF(X392,X$390),COUNTIF(Y392,Y$390),COUNTIF(Z392,Z$390),COUNTIF(AA392,AA$390))</f>
        <v>0</v>
      </c>
      <c r="AD392" s="30">
        <f aca="true" t="shared" si="62" ref="AD392:AD416">COUNTA(C392:AA392)-AC392-AE392-AF392</f>
        <v>0</v>
      </c>
      <c r="AE392" s="30">
        <f aca="true" t="shared" si="63" ref="AE392:AE416">COUNTIF(C392:AA392,"0")</f>
        <v>0</v>
      </c>
      <c r="AF392" s="30">
        <f aca="true" t="shared" si="64" ref="AF392:AF416">COUNTIF(C392:AA392,"X")</f>
        <v>0</v>
      </c>
      <c r="AG392" s="21">
        <f aca="true" t="shared" si="65" ref="AG392:AG416">IF(AB392&lt;&gt;"",ROUND((AB392*100)/AB$390,0),"")</f>
      </c>
      <c r="AH392" s="14">
        <f aca="true" t="shared" si="66" ref="AH392:AH416">IF(AG392&lt;&gt;"",IF(AG392&gt;89,"Excelente",IF(AG392&gt;74,"Sat. Bem",IF(AG392&gt;55,"Satisfaz",IF(AG392&gt;49,"Sat. Pouco",IF(AG392&gt;20,"Não Sat.",IF(AG392&gt;=0,"M. Fraco","")))))),"")</f>
      </c>
      <c r="AI392" s="20">
        <f aca="true" t="shared" si="67" ref="AI392:AI416">COUNTA(C392:AA392)</f>
        <v>0</v>
      </c>
    </row>
    <row r="393" spans="1:35" ht="13.5">
      <c r="A393" s="11">
        <v>2</v>
      </c>
      <c r="B393" s="7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t="shared" si="60"/>
      </c>
      <c r="AC393" s="30">
        <f t="shared" si="61"/>
        <v>0</v>
      </c>
      <c r="AD393" s="30">
        <f t="shared" si="62"/>
        <v>0</v>
      </c>
      <c r="AE393" s="30">
        <f t="shared" si="63"/>
        <v>0</v>
      </c>
      <c r="AF393" s="30">
        <f t="shared" si="64"/>
        <v>0</v>
      </c>
      <c r="AG393" s="21">
        <f t="shared" si="65"/>
      </c>
      <c r="AH393" s="14">
        <f t="shared" si="66"/>
      </c>
      <c r="AI393" s="20">
        <f t="shared" si="67"/>
        <v>0</v>
      </c>
    </row>
    <row r="394" spans="1:35" ht="13.5">
      <c r="A394" s="11">
        <v>3</v>
      </c>
      <c r="B394" s="72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5"/>
      <c r="AB394" s="26">
        <f t="shared" si="60"/>
      </c>
      <c r="AC394" s="30">
        <f t="shared" si="61"/>
        <v>0</v>
      </c>
      <c r="AD394" s="30">
        <f t="shared" si="62"/>
        <v>0</v>
      </c>
      <c r="AE394" s="30">
        <f t="shared" si="63"/>
        <v>0</v>
      </c>
      <c r="AF394" s="30">
        <f t="shared" si="64"/>
        <v>0</v>
      </c>
      <c r="AG394" s="21">
        <f t="shared" si="65"/>
      </c>
      <c r="AH394" s="14">
        <f t="shared" si="66"/>
      </c>
      <c r="AI394" s="20">
        <f t="shared" si="67"/>
        <v>0</v>
      </c>
    </row>
    <row r="395" spans="1:35" ht="13.5">
      <c r="A395" s="11">
        <v>4</v>
      </c>
      <c r="B395" s="7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26">
        <f t="shared" si="60"/>
      </c>
      <c r="AC395" s="30">
        <f t="shared" si="61"/>
        <v>0</v>
      </c>
      <c r="AD395" s="30">
        <f t="shared" si="62"/>
        <v>0</v>
      </c>
      <c r="AE395" s="30">
        <f t="shared" si="63"/>
        <v>0</v>
      </c>
      <c r="AF395" s="30">
        <f t="shared" si="64"/>
        <v>0</v>
      </c>
      <c r="AG395" s="21">
        <f t="shared" si="65"/>
      </c>
      <c r="AH395" s="14">
        <f t="shared" si="66"/>
      </c>
      <c r="AI395" s="20">
        <f t="shared" si="67"/>
        <v>0</v>
      </c>
    </row>
    <row r="396" spans="1:35" ht="13.5">
      <c r="A396" s="11">
        <v>5</v>
      </c>
      <c r="B396" s="7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 t="shared" si="61"/>
        <v>0</v>
      </c>
      <c r="AD396" s="30">
        <f t="shared" si="62"/>
        <v>0</v>
      </c>
      <c r="AE396" s="30">
        <f t="shared" si="63"/>
        <v>0</v>
      </c>
      <c r="AF396" s="30">
        <f t="shared" si="64"/>
        <v>0</v>
      </c>
      <c r="AG396" s="21">
        <f t="shared" si="65"/>
      </c>
      <c r="AH396" s="14">
        <f t="shared" si="66"/>
      </c>
      <c r="AI396" s="20">
        <f t="shared" si="67"/>
        <v>0</v>
      </c>
    </row>
    <row r="397" spans="1:35" ht="13.5">
      <c r="A397" s="11">
        <v>6</v>
      </c>
      <c r="B397" s="7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 t="shared" si="61"/>
        <v>0</v>
      </c>
      <c r="AD397" s="30">
        <f t="shared" si="62"/>
        <v>0</v>
      </c>
      <c r="AE397" s="30">
        <f t="shared" si="63"/>
        <v>0</v>
      </c>
      <c r="AF397" s="30">
        <f t="shared" si="64"/>
        <v>0</v>
      </c>
      <c r="AG397" s="21">
        <f t="shared" si="65"/>
      </c>
      <c r="AH397" s="14">
        <f t="shared" si="66"/>
      </c>
      <c r="AI397" s="20">
        <f t="shared" si="67"/>
        <v>0</v>
      </c>
    </row>
    <row r="398" spans="1:35" ht="13.5">
      <c r="A398" s="11">
        <v>7</v>
      </c>
      <c r="B398" s="7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 t="shared" si="61"/>
        <v>0</v>
      </c>
      <c r="AD398" s="30">
        <f t="shared" si="62"/>
        <v>0</v>
      </c>
      <c r="AE398" s="30">
        <f t="shared" si="63"/>
        <v>0</v>
      </c>
      <c r="AF398" s="30">
        <f t="shared" si="64"/>
        <v>0</v>
      </c>
      <c r="AG398" s="21">
        <f t="shared" si="65"/>
      </c>
      <c r="AH398" s="14">
        <f t="shared" si="66"/>
      </c>
      <c r="AI398" s="20">
        <f t="shared" si="67"/>
        <v>0</v>
      </c>
    </row>
    <row r="399" spans="1:35" ht="13.5">
      <c r="A399" s="11">
        <v>8</v>
      </c>
      <c r="B399" s="7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 t="shared" si="61"/>
        <v>0</v>
      </c>
      <c r="AD399" s="30">
        <f t="shared" si="62"/>
        <v>0</v>
      </c>
      <c r="AE399" s="30">
        <f t="shared" si="63"/>
        <v>0</v>
      </c>
      <c r="AF399" s="30">
        <f t="shared" si="64"/>
        <v>0</v>
      </c>
      <c r="AG399" s="21">
        <f t="shared" si="65"/>
      </c>
      <c r="AH399" s="14">
        <f t="shared" si="66"/>
      </c>
      <c r="AI399" s="20">
        <f t="shared" si="67"/>
        <v>0</v>
      </c>
    </row>
    <row r="400" spans="1:35" ht="13.5">
      <c r="A400" s="11">
        <v>9</v>
      </c>
      <c r="B400" s="7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 t="shared" si="61"/>
        <v>0</v>
      </c>
      <c r="AD400" s="30">
        <f t="shared" si="62"/>
        <v>0</v>
      </c>
      <c r="AE400" s="30">
        <f t="shared" si="63"/>
        <v>0</v>
      </c>
      <c r="AF400" s="30">
        <f t="shared" si="64"/>
        <v>0</v>
      </c>
      <c r="AG400" s="21">
        <f t="shared" si="65"/>
      </c>
      <c r="AH400" s="14">
        <f t="shared" si="66"/>
      </c>
      <c r="AI400" s="20">
        <f t="shared" si="67"/>
        <v>0</v>
      </c>
    </row>
    <row r="401" spans="1:35" ht="13.5">
      <c r="A401" s="11">
        <v>10</v>
      </c>
      <c r="B401" s="7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 t="shared" si="61"/>
        <v>0</v>
      </c>
      <c r="AD401" s="30">
        <f t="shared" si="62"/>
        <v>0</v>
      </c>
      <c r="AE401" s="30">
        <f t="shared" si="63"/>
        <v>0</v>
      </c>
      <c r="AF401" s="30">
        <f t="shared" si="64"/>
        <v>0</v>
      </c>
      <c r="AG401" s="21">
        <f t="shared" si="65"/>
      </c>
      <c r="AH401" s="14">
        <f t="shared" si="66"/>
      </c>
      <c r="AI401" s="20">
        <f t="shared" si="67"/>
        <v>0</v>
      </c>
    </row>
    <row r="402" spans="1:35" ht="13.5">
      <c r="A402" s="11">
        <v>11</v>
      </c>
      <c r="B402" s="7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 t="shared" si="61"/>
        <v>0</v>
      </c>
      <c r="AD402" s="30">
        <f t="shared" si="62"/>
        <v>0</v>
      </c>
      <c r="AE402" s="30">
        <f t="shared" si="63"/>
        <v>0</v>
      </c>
      <c r="AF402" s="30">
        <f t="shared" si="64"/>
        <v>0</v>
      </c>
      <c r="AG402" s="21">
        <f t="shared" si="65"/>
      </c>
      <c r="AH402" s="14">
        <f t="shared" si="66"/>
      </c>
      <c r="AI402" s="20">
        <f t="shared" si="67"/>
        <v>0</v>
      </c>
    </row>
    <row r="403" spans="1:35" ht="13.5">
      <c r="A403" s="11">
        <v>12</v>
      </c>
      <c r="B403" s="7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 t="shared" si="61"/>
        <v>0</v>
      </c>
      <c r="AD403" s="30">
        <f t="shared" si="62"/>
        <v>0</v>
      </c>
      <c r="AE403" s="30">
        <f t="shared" si="63"/>
        <v>0</v>
      </c>
      <c r="AF403" s="30">
        <f t="shared" si="64"/>
        <v>0</v>
      </c>
      <c r="AG403" s="21">
        <f t="shared" si="65"/>
      </c>
      <c r="AH403" s="14">
        <f t="shared" si="66"/>
      </c>
      <c r="AI403" s="20">
        <f t="shared" si="67"/>
        <v>0</v>
      </c>
    </row>
    <row r="404" spans="1:35" ht="13.5">
      <c r="A404" s="11">
        <v>13</v>
      </c>
      <c r="B404" s="7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 t="shared" si="61"/>
        <v>0</v>
      </c>
      <c r="AD404" s="30">
        <f t="shared" si="62"/>
        <v>0</v>
      </c>
      <c r="AE404" s="30">
        <f t="shared" si="63"/>
        <v>0</v>
      </c>
      <c r="AF404" s="30">
        <f t="shared" si="64"/>
        <v>0</v>
      </c>
      <c r="AG404" s="21">
        <f t="shared" si="65"/>
      </c>
      <c r="AH404" s="14">
        <f t="shared" si="66"/>
      </c>
      <c r="AI404" s="20">
        <f t="shared" si="67"/>
        <v>0</v>
      </c>
    </row>
    <row r="405" spans="1:35" ht="13.5">
      <c r="A405" s="11">
        <v>14</v>
      </c>
      <c r="B405" s="7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 t="shared" si="61"/>
        <v>0</v>
      </c>
      <c r="AD405" s="30">
        <f t="shared" si="62"/>
        <v>0</v>
      </c>
      <c r="AE405" s="30">
        <f t="shared" si="63"/>
        <v>0</v>
      </c>
      <c r="AF405" s="30">
        <f t="shared" si="64"/>
        <v>0</v>
      </c>
      <c r="AG405" s="21">
        <f t="shared" si="65"/>
      </c>
      <c r="AH405" s="14">
        <f t="shared" si="66"/>
      </c>
      <c r="AI405" s="20">
        <f t="shared" si="67"/>
        <v>0</v>
      </c>
    </row>
    <row r="406" spans="1:35" ht="13.5">
      <c r="A406" s="11">
        <v>15</v>
      </c>
      <c r="B406" s="7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 t="shared" si="61"/>
        <v>0</v>
      </c>
      <c r="AD406" s="30">
        <f t="shared" si="62"/>
        <v>0</v>
      </c>
      <c r="AE406" s="30">
        <f t="shared" si="63"/>
        <v>0</v>
      </c>
      <c r="AF406" s="30">
        <f t="shared" si="64"/>
        <v>0</v>
      </c>
      <c r="AG406" s="21">
        <f t="shared" si="65"/>
      </c>
      <c r="AH406" s="14">
        <f t="shared" si="66"/>
      </c>
      <c r="AI406" s="20">
        <f t="shared" si="67"/>
        <v>0</v>
      </c>
    </row>
    <row r="407" spans="1:35" ht="13.5">
      <c r="A407" s="11">
        <v>16</v>
      </c>
      <c r="B407" s="7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 t="shared" si="61"/>
        <v>0</v>
      </c>
      <c r="AD407" s="30">
        <f t="shared" si="62"/>
        <v>0</v>
      </c>
      <c r="AE407" s="30">
        <f t="shared" si="63"/>
        <v>0</v>
      </c>
      <c r="AF407" s="30">
        <f t="shared" si="64"/>
        <v>0</v>
      </c>
      <c r="AG407" s="21">
        <f t="shared" si="65"/>
      </c>
      <c r="AH407" s="14">
        <f t="shared" si="66"/>
      </c>
      <c r="AI407" s="20">
        <f t="shared" si="67"/>
        <v>0</v>
      </c>
    </row>
    <row r="408" spans="1:35" ht="13.5">
      <c r="A408" s="11">
        <v>17</v>
      </c>
      <c r="B408" s="7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 t="shared" si="61"/>
        <v>0</v>
      </c>
      <c r="AD408" s="30">
        <f t="shared" si="62"/>
        <v>0</v>
      </c>
      <c r="AE408" s="30">
        <f t="shared" si="63"/>
        <v>0</v>
      </c>
      <c r="AF408" s="30">
        <f t="shared" si="64"/>
        <v>0</v>
      </c>
      <c r="AG408" s="21">
        <f t="shared" si="65"/>
      </c>
      <c r="AH408" s="14">
        <f t="shared" si="66"/>
      </c>
      <c r="AI408" s="20">
        <f t="shared" si="67"/>
        <v>0</v>
      </c>
    </row>
    <row r="409" spans="1:35" ht="13.5">
      <c r="A409" s="11">
        <v>18</v>
      </c>
      <c r="B409" s="72"/>
      <c r="C409" s="49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6"/>
      <c r="AB409" s="26">
        <f t="shared" si="60"/>
      </c>
      <c r="AC409" s="30">
        <f t="shared" si="61"/>
        <v>0</v>
      </c>
      <c r="AD409" s="30">
        <f t="shared" si="62"/>
        <v>0</v>
      </c>
      <c r="AE409" s="30">
        <f t="shared" si="63"/>
        <v>0</v>
      </c>
      <c r="AF409" s="30">
        <f t="shared" si="64"/>
        <v>0</v>
      </c>
      <c r="AG409" s="21">
        <f t="shared" si="65"/>
      </c>
      <c r="AH409" s="14">
        <f t="shared" si="66"/>
      </c>
      <c r="AI409" s="20">
        <f t="shared" si="67"/>
        <v>0</v>
      </c>
    </row>
    <row r="410" spans="1:35" ht="13.5">
      <c r="A410" s="11">
        <v>19</v>
      </c>
      <c r="B410" s="7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7"/>
      <c r="AB410" s="26">
        <f t="shared" si="60"/>
      </c>
      <c r="AC410" s="30">
        <f t="shared" si="61"/>
        <v>0</v>
      </c>
      <c r="AD410" s="30">
        <f t="shared" si="62"/>
        <v>0</v>
      </c>
      <c r="AE410" s="30">
        <f t="shared" si="63"/>
        <v>0</v>
      </c>
      <c r="AF410" s="30">
        <f t="shared" si="64"/>
        <v>0</v>
      </c>
      <c r="AG410" s="21">
        <f t="shared" si="65"/>
      </c>
      <c r="AH410" s="14">
        <f t="shared" si="66"/>
      </c>
      <c r="AI410" s="20">
        <f t="shared" si="67"/>
        <v>0</v>
      </c>
    </row>
    <row r="411" spans="1:35" ht="13.5">
      <c r="A411" s="11">
        <v>20</v>
      </c>
      <c r="B411" s="7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 t="shared" si="61"/>
        <v>0</v>
      </c>
      <c r="AD411" s="30">
        <f t="shared" si="62"/>
        <v>0</v>
      </c>
      <c r="AE411" s="30">
        <f t="shared" si="63"/>
        <v>0</v>
      </c>
      <c r="AF411" s="30">
        <f t="shared" si="64"/>
        <v>0</v>
      </c>
      <c r="AG411" s="21">
        <f t="shared" si="65"/>
      </c>
      <c r="AH411" s="14">
        <f t="shared" si="66"/>
      </c>
      <c r="AI411" s="20">
        <f t="shared" si="67"/>
        <v>0</v>
      </c>
    </row>
    <row r="412" spans="1:35" ht="13.5">
      <c r="A412" s="11">
        <v>21</v>
      </c>
      <c r="B412" s="7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26">
        <f t="shared" si="60"/>
      </c>
      <c r="AC412" s="30">
        <f t="shared" si="61"/>
        <v>0</v>
      </c>
      <c r="AD412" s="30">
        <f t="shared" si="62"/>
        <v>0</v>
      </c>
      <c r="AE412" s="30">
        <f t="shared" si="63"/>
        <v>0</v>
      </c>
      <c r="AF412" s="30">
        <f t="shared" si="64"/>
        <v>0</v>
      </c>
      <c r="AG412" s="21">
        <f t="shared" si="65"/>
      </c>
      <c r="AH412" s="14">
        <f t="shared" si="66"/>
      </c>
      <c r="AI412" s="20">
        <f t="shared" si="67"/>
        <v>0</v>
      </c>
    </row>
    <row r="413" spans="1:35" ht="13.5">
      <c r="A413" s="11">
        <v>22</v>
      </c>
      <c r="B413" s="7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 t="shared" si="61"/>
        <v>0</v>
      </c>
      <c r="AD413" s="30">
        <f t="shared" si="62"/>
        <v>0</v>
      </c>
      <c r="AE413" s="30">
        <f t="shared" si="63"/>
        <v>0</v>
      </c>
      <c r="AF413" s="30">
        <f t="shared" si="64"/>
        <v>0</v>
      </c>
      <c r="AG413" s="21">
        <f t="shared" si="65"/>
      </c>
      <c r="AH413" s="14">
        <f t="shared" si="66"/>
      </c>
      <c r="AI413" s="20">
        <f t="shared" si="67"/>
        <v>0</v>
      </c>
    </row>
    <row r="414" spans="1:35" ht="13.5">
      <c r="A414" s="11">
        <v>23</v>
      </c>
      <c r="B414" s="7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 t="shared" si="61"/>
        <v>0</v>
      </c>
      <c r="AD414" s="30">
        <f t="shared" si="62"/>
        <v>0</v>
      </c>
      <c r="AE414" s="30">
        <f t="shared" si="63"/>
        <v>0</v>
      </c>
      <c r="AF414" s="30">
        <f t="shared" si="64"/>
        <v>0</v>
      </c>
      <c r="AG414" s="21">
        <f t="shared" si="65"/>
      </c>
      <c r="AH414" s="14">
        <f t="shared" si="66"/>
      </c>
      <c r="AI414" s="20">
        <f t="shared" si="67"/>
        <v>0</v>
      </c>
    </row>
    <row r="415" spans="1:35" ht="13.5">
      <c r="A415" s="11">
        <v>24</v>
      </c>
      <c r="B415" s="7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 t="shared" si="61"/>
        <v>0</v>
      </c>
      <c r="AD415" s="30">
        <f t="shared" si="62"/>
        <v>0</v>
      </c>
      <c r="AE415" s="30">
        <f t="shared" si="63"/>
        <v>0</v>
      </c>
      <c r="AF415" s="30">
        <f t="shared" si="64"/>
        <v>0</v>
      </c>
      <c r="AG415" s="21">
        <f t="shared" si="65"/>
      </c>
      <c r="AH415" s="14">
        <f t="shared" si="66"/>
      </c>
      <c r="AI415" s="20">
        <f t="shared" si="67"/>
        <v>0</v>
      </c>
    </row>
    <row r="416" spans="1:35" ht="13.5">
      <c r="A416" s="11">
        <v>25</v>
      </c>
      <c r="B416" s="7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 t="shared" si="61"/>
        <v>0</v>
      </c>
      <c r="AD416" s="30">
        <f t="shared" si="62"/>
        <v>0</v>
      </c>
      <c r="AE416" s="30">
        <f t="shared" si="63"/>
        <v>0</v>
      </c>
      <c r="AF416" s="30">
        <f t="shared" si="64"/>
        <v>0</v>
      </c>
      <c r="AG416" s="21">
        <f t="shared" si="65"/>
      </c>
      <c r="AH416" s="14">
        <f t="shared" si="66"/>
      </c>
      <c r="AI416" s="20">
        <f t="shared" si="67"/>
        <v>0</v>
      </c>
    </row>
    <row r="417" spans="1:35" ht="13.5">
      <c r="A417" s="84" t="s">
        <v>9</v>
      </c>
      <c r="B417" s="33" t="s">
        <v>10</v>
      </c>
      <c r="C417" s="34">
        <f aca="true" t="shared" si="68" ref="C417:AA417">COUNTIF(C392:C416,C390)</f>
        <v>0</v>
      </c>
      <c r="D417" s="34">
        <f t="shared" si="68"/>
        <v>0</v>
      </c>
      <c r="E417" s="34">
        <f t="shared" si="68"/>
        <v>0</v>
      </c>
      <c r="F417" s="34">
        <f t="shared" si="68"/>
        <v>0</v>
      </c>
      <c r="G417" s="34">
        <f t="shared" si="68"/>
        <v>0</v>
      </c>
      <c r="H417" s="34">
        <f t="shared" si="68"/>
        <v>0</v>
      </c>
      <c r="I417" s="34">
        <f t="shared" si="68"/>
        <v>0</v>
      </c>
      <c r="J417" s="34">
        <f t="shared" si="68"/>
        <v>0</v>
      </c>
      <c r="K417" s="34">
        <f t="shared" si="68"/>
        <v>0</v>
      </c>
      <c r="L417" s="34">
        <f t="shared" si="68"/>
        <v>0</v>
      </c>
      <c r="M417" s="34">
        <f t="shared" si="68"/>
        <v>0</v>
      </c>
      <c r="N417" s="34">
        <f t="shared" si="68"/>
        <v>0</v>
      </c>
      <c r="O417" s="34">
        <f t="shared" si="68"/>
        <v>0</v>
      </c>
      <c r="P417" s="34">
        <f t="shared" si="68"/>
        <v>0</v>
      </c>
      <c r="Q417" s="34">
        <f t="shared" si="68"/>
        <v>0</v>
      </c>
      <c r="R417" s="34">
        <f t="shared" si="68"/>
        <v>0</v>
      </c>
      <c r="S417" s="34">
        <f t="shared" si="68"/>
        <v>0</v>
      </c>
      <c r="T417" s="34">
        <f t="shared" si="68"/>
        <v>0</v>
      </c>
      <c r="U417" s="34">
        <f t="shared" si="68"/>
        <v>0</v>
      </c>
      <c r="V417" s="34">
        <f t="shared" si="68"/>
        <v>0</v>
      </c>
      <c r="W417" s="34">
        <f t="shared" si="68"/>
        <v>0</v>
      </c>
      <c r="X417" s="34">
        <f t="shared" si="68"/>
        <v>0</v>
      </c>
      <c r="Y417" s="34">
        <f t="shared" si="68"/>
        <v>0</v>
      </c>
      <c r="Z417" s="34">
        <f t="shared" si="68"/>
        <v>0</v>
      </c>
      <c r="AA417" s="34">
        <f t="shared" si="68"/>
        <v>0</v>
      </c>
      <c r="AB417" s="35"/>
      <c r="AC417" s="35"/>
      <c r="AD417" s="35"/>
      <c r="AE417" s="35"/>
      <c r="AF417" s="35"/>
      <c r="AG417" s="36"/>
      <c r="AH417" s="37"/>
      <c r="AI417" s="20"/>
    </row>
    <row r="418" spans="1:35" ht="13.5">
      <c r="A418" s="84"/>
      <c r="B418" s="38" t="s">
        <v>11</v>
      </c>
      <c r="C418" s="22">
        <f aca="true" t="shared" si="69" ref="C418:AA418">COUNTIF(C392:C416,"&gt;0")-COUNTIF(C392:C416,C390)</f>
        <v>0</v>
      </c>
      <c r="D418" s="22">
        <f t="shared" si="69"/>
        <v>0</v>
      </c>
      <c r="E418" s="22">
        <f t="shared" si="69"/>
        <v>0</v>
      </c>
      <c r="F418" s="22">
        <f t="shared" si="69"/>
        <v>0</v>
      </c>
      <c r="G418" s="22">
        <f t="shared" si="69"/>
        <v>0</v>
      </c>
      <c r="H418" s="22">
        <f t="shared" si="69"/>
        <v>0</v>
      </c>
      <c r="I418" s="22">
        <f t="shared" si="69"/>
        <v>0</v>
      </c>
      <c r="J418" s="22">
        <f t="shared" si="69"/>
        <v>0</v>
      </c>
      <c r="K418" s="22">
        <f t="shared" si="69"/>
        <v>0</v>
      </c>
      <c r="L418" s="22">
        <f t="shared" si="69"/>
        <v>0</v>
      </c>
      <c r="M418" s="22">
        <f t="shared" si="69"/>
        <v>0</v>
      </c>
      <c r="N418" s="22">
        <f t="shared" si="69"/>
        <v>0</v>
      </c>
      <c r="O418" s="22">
        <f t="shared" si="69"/>
        <v>0</v>
      </c>
      <c r="P418" s="22">
        <f t="shared" si="69"/>
        <v>0</v>
      </c>
      <c r="Q418" s="22">
        <f t="shared" si="69"/>
        <v>0</v>
      </c>
      <c r="R418" s="22">
        <f t="shared" si="69"/>
        <v>0</v>
      </c>
      <c r="S418" s="22">
        <f t="shared" si="69"/>
        <v>0</v>
      </c>
      <c r="T418" s="22">
        <f t="shared" si="69"/>
        <v>0</v>
      </c>
      <c r="U418" s="22">
        <f t="shared" si="69"/>
        <v>0</v>
      </c>
      <c r="V418" s="22">
        <f t="shared" si="69"/>
        <v>0</v>
      </c>
      <c r="W418" s="22">
        <f t="shared" si="69"/>
        <v>0</v>
      </c>
      <c r="X418" s="22">
        <f t="shared" si="69"/>
        <v>0</v>
      </c>
      <c r="Y418" s="22">
        <f t="shared" si="69"/>
        <v>0</v>
      </c>
      <c r="Z418" s="22">
        <f t="shared" si="69"/>
        <v>0</v>
      </c>
      <c r="AA418" s="22">
        <f t="shared" si="69"/>
        <v>0</v>
      </c>
      <c r="AB418" s="30"/>
      <c r="AC418" s="30"/>
      <c r="AD418" s="30"/>
      <c r="AE418" s="30"/>
      <c r="AF418" s="30"/>
      <c r="AG418" s="39"/>
      <c r="AH418" s="40"/>
      <c r="AI418" s="20"/>
    </row>
    <row r="419" spans="1:35" ht="13.5">
      <c r="A419" s="84"/>
      <c r="B419" s="38" t="s">
        <v>12</v>
      </c>
      <c r="C419" s="22">
        <f aca="true" t="shared" si="70" ref="C419:AA419">COUNTIF(C392:C416,"0")</f>
        <v>0</v>
      </c>
      <c r="D419" s="22">
        <f t="shared" si="70"/>
        <v>0</v>
      </c>
      <c r="E419" s="22">
        <f t="shared" si="70"/>
        <v>0</v>
      </c>
      <c r="F419" s="22">
        <f t="shared" si="70"/>
        <v>0</v>
      </c>
      <c r="G419" s="22">
        <f t="shared" si="70"/>
        <v>0</v>
      </c>
      <c r="H419" s="22">
        <f t="shared" si="70"/>
        <v>0</v>
      </c>
      <c r="I419" s="22">
        <f t="shared" si="70"/>
        <v>0</v>
      </c>
      <c r="J419" s="22">
        <f t="shared" si="70"/>
        <v>0</v>
      </c>
      <c r="K419" s="22">
        <f t="shared" si="70"/>
        <v>0</v>
      </c>
      <c r="L419" s="22">
        <f t="shared" si="70"/>
        <v>0</v>
      </c>
      <c r="M419" s="22">
        <f t="shared" si="70"/>
        <v>0</v>
      </c>
      <c r="N419" s="22">
        <f t="shared" si="70"/>
        <v>0</v>
      </c>
      <c r="O419" s="22">
        <f t="shared" si="70"/>
        <v>0</v>
      </c>
      <c r="P419" s="22">
        <f t="shared" si="70"/>
        <v>0</v>
      </c>
      <c r="Q419" s="22">
        <f t="shared" si="70"/>
        <v>0</v>
      </c>
      <c r="R419" s="22">
        <f t="shared" si="70"/>
        <v>0</v>
      </c>
      <c r="S419" s="22">
        <f t="shared" si="70"/>
        <v>0</v>
      </c>
      <c r="T419" s="22">
        <f t="shared" si="70"/>
        <v>0</v>
      </c>
      <c r="U419" s="22">
        <f t="shared" si="70"/>
        <v>0</v>
      </c>
      <c r="V419" s="22">
        <f t="shared" si="70"/>
        <v>0</v>
      </c>
      <c r="W419" s="22">
        <f t="shared" si="70"/>
        <v>0</v>
      </c>
      <c r="X419" s="22">
        <f t="shared" si="70"/>
        <v>0</v>
      </c>
      <c r="Y419" s="22">
        <f t="shared" si="70"/>
        <v>0</v>
      </c>
      <c r="Z419" s="22">
        <f t="shared" si="70"/>
        <v>0</v>
      </c>
      <c r="AA419" s="22">
        <f t="shared" si="70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4.25" thickBot="1">
      <c r="A420" s="85"/>
      <c r="B420" s="41" t="s">
        <v>13</v>
      </c>
      <c r="C420" s="42">
        <f aca="true" t="shared" si="71" ref="C420:AA420">COUNTIF(C392:C416,"x")</f>
        <v>0</v>
      </c>
      <c r="D420" s="42">
        <f t="shared" si="71"/>
        <v>0</v>
      </c>
      <c r="E420" s="42">
        <f t="shared" si="71"/>
        <v>0</v>
      </c>
      <c r="F420" s="42">
        <f t="shared" si="71"/>
        <v>0</v>
      </c>
      <c r="G420" s="42">
        <f t="shared" si="71"/>
        <v>0</v>
      </c>
      <c r="H420" s="42">
        <f t="shared" si="71"/>
        <v>0</v>
      </c>
      <c r="I420" s="42">
        <f t="shared" si="71"/>
        <v>0</v>
      </c>
      <c r="J420" s="42">
        <f t="shared" si="71"/>
        <v>0</v>
      </c>
      <c r="K420" s="42">
        <f t="shared" si="71"/>
        <v>0</v>
      </c>
      <c r="L420" s="42">
        <f t="shared" si="71"/>
        <v>0</v>
      </c>
      <c r="M420" s="42">
        <f t="shared" si="71"/>
        <v>0</v>
      </c>
      <c r="N420" s="42">
        <f t="shared" si="71"/>
        <v>0</v>
      </c>
      <c r="O420" s="42">
        <f t="shared" si="71"/>
        <v>0</v>
      </c>
      <c r="P420" s="42">
        <f t="shared" si="71"/>
        <v>0</v>
      </c>
      <c r="Q420" s="42">
        <f t="shared" si="71"/>
        <v>0</v>
      </c>
      <c r="R420" s="42">
        <f t="shared" si="71"/>
        <v>0</v>
      </c>
      <c r="S420" s="42">
        <f t="shared" si="71"/>
        <v>0</v>
      </c>
      <c r="T420" s="42">
        <f t="shared" si="71"/>
        <v>0</v>
      </c>
      <c r="U420" s="42">
        <f t="shared" si="71"/>
        <v>0</v>
      </c>
      <c r="V420" s="42">
        <f t="shared" si="71"/>
        <v>0</v>
      </c>
      <c r="W420" s="42">
        <f t="shared" si="71"/>
        <v>0</v>
      </c>
      <c r="X420" s="42">
        <f t="shared" si="71"/>
        <v>0</v>
      </c>
      <c r="Y420" s="42">
        <f t="shared" si="71"/>
        <v>0</v>
      </c>
      <c r="Z420" s="42">
        <f t="shared" si="71"/>
        <v>0</v>
      </c>
      <c r="AA420" s="42">
        <f t="shared" si="71"/>
        <v>0</v>
      </c>
      <c r="AB420" s="43"/>
      <c r="AC420" s="43"/>
      <c r="AD420" s="43"/>
      <c r="AE420" s="43"/>
      <c r="AF420" s="43"/>
      <c r="AG420" s="44"/>
      <c r="AH420" s="45"/>
      <c r="AI420" s="20"/>
    </row>
    <row r="421" ht="13.5" thickTop="1"/>
    <row r="423" spans="1:36" ht="18">
      <c r="A423" s="86" t="str">
        <f>P386</f>
        <v>Teste de Matemática                5 º Ano             Turma E             Data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71"/>
      <c r="AJ423" s="71"/>
    </row>
    <row r="425" spans="1:34" ht="18">
      <c r="A425" s="77" t="s">
        <v>18</v>
      </c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8" spans="2:5" ht="12.75">
      <c r="B428" s="57"/>
      <c r="C428" s="58"/>
      <c r="D428" s="58"/>
      <c r="E428" s="59"/>
    </row>
    <row r="429" spans="2:5" ht="12.75">
      <c r="B429" s="75" t="s">
        <v>20</v>
      </c>
      <c r="C429" s="76"/>
      <c r="D429" s="52"/>
      <c r="E429" s="54">
        <f>COUNTA(B392:B416)</f>
        <v>0</v>
      </c>
    </row>
    <row r="430" spans="2:5" ht="12.75">
      <c r="B430" s="55"/>
      <c r="C430" s="51"/>
      <c r="D430" s="51"/>
      <c r="E430" s="56"/>
    </row>
    <row r="431" spans="2:5" ht="12.75">
      <c r="B431" s="53" t="s">
        <v>19</v>
      </c>
      <c r="C431" s="52"/>
      <c r="D431" s="52"/>
      <c r="E431" s="54">
        <f>25-COUNTIF(AB392:AB416,"")</f>
        <v>0</v>
      </c>
    </row>
    <row r="432" spans="2:5" ht="12.75">
      <c r="B432" s="55"/>
      <c r="C432" s="51"/>
      <c r="D432" s="51"/>
      <c r="E432" s="56"/>
    </row>
    <row r="433" spans="2:5" ht="12.75">
      <c r="B433" s="53" t="s">
        <v>21</v>
      </c>
      <c r="C433" s="52" t="s">
        <v>15</v>
      </c>
      <c r="D433" s="52"/>
      <c r="E433" s="54" t="e">
        <f>AVERAGE(AG392:AG416)</f>
        <v>#DIV/0!</v>
      </c>
    </row>
    <row r="434" spans="2:5" ht="12.75">
      <c r="B434" s="55"/>
      <c r="C434" s="51"/>
      <c r="D434" s="51"/>
      <c r="E434" s="56"/>
    </row>
    <row r="435" spans="2:5" ht="12.75">
      <c r="B435" s="53" t="s">
        <v>22</v>
      </c>
      <c r="C435" s="52" t="s">
        <v>15</v>
      </c>
      <c r="D435" s="52"/>
      <c r="E435" s="54" t="e">
        <f>MODE(AG392:AG416)</f>
        <v>#N/A</v>
      </c>
    </row>
    <row r="436" spans="2:5" ht="12.75">
      <c r="B436" s="55"/>
      <c r="C436" s="51"/>
      <c r="D436" s="51"/>
      <c r="E436" s="56"/>
    </row>
    <row r="437" spans="2:5" ht="12.75">
      <c r="B437" s="53" t="s">
        <v>23</v>
      </c>
      <c r="C437" s="52" t="s">
        <v>15</v>
      </c>
      <c r="D437" s="52"/>
      <c r="E437" s="54">
        <f>MAX(AG392:AG416)</f>
        <v>0</v>
      </c>
    </row>
    <row r="438" spans="2:5" ht="12.75">
      <c r="B438" s="55"/>
      <c r="C438" s="51"/>
      <c r="D438" s="51"/>
      <c r="E438" s="56"/>
    </row>
    <row r="439" spans="2:5" ht="12.75">
      <c r="B439" s="53" t="s">
        <v>24</v>
      </c>
      <c r="C439" s="52" t="s">
        <v>15</v>
      </c>
      <c r="D439" s="52"/>
      <c r="E439" s="54">
        <f>MIN(AG392:AG416)</f>
        <v>0</v>
      </c>
    </row>
    <row r="440" spans="2:5" ht="12.75">
      <c r="B440" s="55"/>
      <c r="C440" s="51"/>
      <c r="D440" s="51"/>
      <c r="E440" s="56"/>
    </row>
    <row r="441" spans="2:5" ht="12.75">
      <c r="B441" s="53" t="s">
        <v>25</v>
      </c>
      <c r="C441" s="52"/>
      <c r="D441" s="52"/>
      <c r="E441" s="54">
        <f>COUNTIF(AG392:AG416,"&gt;=50")</f>
        <v>0</v>
      </c>
    </row>
    <row r="442" spans="2:5" ht="12.75">
      <c r="B442" s="55"/>
      <c r="C442" s="51"/>
      <c r="D442" s="51"/>
      <c r="E442" s="56"/>
    </row>
    <row r="443" spans="2:5" ht="12.75">
      <c r="B443" s="53" t="s">
        <v>26</v>
      </c>
      <c r="C443" s="52"/>
      <c r="D443" s="52"/>
      <c r="E443" s="54">
        <f>COUNTIF(AG392:AG416,"&lt;50")</f>
        <v>0</v>
      </c>
    </row>
    <row r="444" spans="2:5" ht="12.75">
      <c r="B444" s="55"/>
      <c r="C444" s="51"/>
      <c r="D444" s="51"/>
      <c r="E444" s="56"/>
    </row>
    <row r="445" spans="2:5" ht="12.75">
      <c r="B445" s="53" t="s">
        <v>33</v>
      </c>
      <c r="C445" s="69">
        <f>COUNTIF(AH392:AH416,"Excelente")</f>
        <v>0</v>
      </c>
      <c r="D445" s="67" t="e">
        <f>ROUND((C445/E431*100),1)</f>
        <v>#DIV/0!</v>
      </c>
      <c r="E445" s="65" t="s">
        <v>15</v>
      </c>
    </row>
    <row r="446" spans="2:5" ht="12.75">
      <c r="B446" s="55"/>
      <c r="C446" s="70"/>
      <c r="D446" s="68"/>
      <c r="E446" s="66"/>
    </row>
    <row r="447" spans="2:5" ht="12.75">
      <c r="B447" s="53" t="s">
        <v>32</v>
      </c>
      <c r="C447" s="69">
        <f>COUNTIF(AH392:AH416,"Sat. Bem")</f>
        <v>0</v>
      </c>
      <c r="D447" s="67" t="e">
        <f>ROUND((C447/E431*100),1)</f>
        <v>#DIV/0!</v>
      </c>
      <c r="E447" s="65" t="s">
        <v>15</v>
      </c>
    </row>
    <row r="448" spans="2:5" ht="12.75">
      <c r="B448" s="55"/>
      <c r="C448" s="70"/>
      <c r="D448" s="68"/>
      <c r="E448" s="66"/>
    </row>
    <row r="449" spans="2:5" ht="12.75">
      <c r="B449" s="53" t="s">
        <v>31</v>
      </c>
      <c r="C449" s="69">
        <f>COUNTIF(AH392:AH416,"Satisfaz")</f>
        <v>0</v>
      </c>
      <c r="D449" s="67" t="e">
        <f>ROUND((C449/E431*100),1)</f>
        <v>#DIV/0!</v>
      </c>
      <c r="E449" s="65" t="s">
        <v>15</v>
      </c>
    </row>
    <row r="450" spans="2:5" ht="12.75">
      <c r="B450" s="55"/>
      <c r="C450" s="70"/>
      <c r="D450" s="68"/>
      <c r="E450" s="66"/>
    </row>
    <row r="451" spans="2:5" ht="12.75">
      <c r="B451" s="53" t="s">
        <v>30</v>
      </c>
      <c r="C451" s="69">
        <f>COUNTIF(AH392:AH416,"Sat. Pouco")</f>
        <v>0</v>
      </c>
      <c r="D451" s="67" t="e">
        <f>ROUND((C451/E431*100),1)</f>
        <v>#DIV/0!</v>
      </c>
      <c r="E451" s="65" t="s">
        <v>15</v>
      </c>
    </row>
    <row r="452" spans="2:5" ht="12.75">
      <c r="B452" s="55"/>
      <c r="C452" s="70"/>
      <c r="D452" s="68"/>
      <c r="E452" s="66"/>
    </row>
    <row r="453" spans="2:5" ht="12.75">
      <c r="B453" s="53" t="s">
        <v>29</v>
      </c>
      <c r="C453" s="69">
        <f>COUNTIF(AH392:AH416,"Não Sat.")</f>
        <v>0</v>
      </c>
      <c r="D453" s="67" t="e">
        <f>ROUND((C453/E431*100),1)</f>
        <v>#DIV/0!</v>
      </c>
      <c r="E453" s="65" t="s">
        <v>15</v>
      </c>
    </row>
    <row r="454" spans="2:5" ht="12.75">
      <c r="B454" s="55"/>
      <c r="C454" s="70"/>
      <c r="D454" s="68"/>
      <c r="E454" s="66"/>
    </row>
    <row r="455" spans="2:5" ht="12.75">
      <c r="B455" s="53" t="s">
        <v>28</v>
      </c>
      <c r="C455" s="69">
        <f>COUNTIF(AH392:AH416,"M. Fraco")</f>
        <v>0</v>
      </c>
      <c r="D455" s="67" t="e">
        <f>ROUND((C455/E431*100),1)</f>
        <v>#DIV/0!</v>
      </c>
      <c r="E455" s="65" t="s">
        <v>15</v>
      </c>
    </row>
    <row r="456" spans="2:5" ht="12.75">
      <c r="B456" s="61"/>
      <c r="C456" s="46"/>
      <c r="D456" s="46"/>
      <c r="E456" s="62"/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3"/>
      <c r="C459" s="47"/>
      <c r="D459" s="47"/>
      <c r="E459" s="64"/>
    </row>
  </sheetData>
  <mergeCells count="42">
    <mergeCell ref="A425:AH425"/>
    <mergeCell ref="B429:C429"/>
    <mergeCell ref="AC389:AF389"/>
    <mergeCell ref="AG389:AH389"/>
    <mergeCell ref="A417:A420"/>
    <mergeCell ref="A423:AH423"/>
    <mergeCell ref="A346:AH346"/>
    <mergeCell ref="A348:AH348"/>
    <mergeCell ref="B352:C352"/>
    <mergeCell ref="C386:M386"/>
    <mergeCell ref="C309:M309"/>
    <mergeCell ref="AC312:AF312"/>
    <mergeCell ref="AG312:AH312"/>
    <mergeCell ref="A340:A343"/>
    <mergeCell ref="A263:A266"/>
    <mergeCell ref="A269:AH269"/>
    <mergeCell ref="A271:AH271"/>
    <mergeCell ref="B275:C275"/>
    <mergeCell ref="A194:AH194"/>
    <mergeCell ref="B198:C198"/>
    <mergeCell ref="C232:M232"/>
    <mergeCell ref="AC235:AF235"/>
    <mergeCell ref="AG235:AH235"/>
    <mergeCell ref="AC158:AF158"/>
    <mergeCell ref="AG158:AH158"/>
    <mergeCell ref="A186:A189"/>
    <mergeCell ref="A192:AH192"/>
    <mergeCell ref="A115:AH115"/>
    <mergeCell ref="A117:AH117"/>
    <mergeCell ref="B121:C121"/>
    <mergeCell ref="C155:M155"/>
    <mergeCell ref="C78:M78"/>
    <mergeCell ref="AC81:AF81"/>
    <mergeCell ref="AG81:AH81"/>
    <mergeCell ref="A109:A112"/>
    <mergeCell ref="C1:M1"/>
    <mergeCell ref="B44:C44"/>
    <mergeCell ref="A40:AH40"/>
    <mergeCell ref="AG4:AH4"/>
    <mergeCell ref="AC4:AF4"/>
    <mergeCell ref="A32:A35"/>
    <mergeCell ref="A38:AH38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59"/>
  <sheetViews>
    <sheetView tabSelected="1" zoomScale="75" zoomScaleNormal="75" workbookViewId="0" topLeftCell="A442">
      <selection activeCell="R463" sqref="R463"/>
    </sheetView>
  </sheetViews>
  <sheetFormatPr defaultColWidth="9.140625" defaultRowHeight="12.75"/>
  <cols>
    <col min="1" max="1" width="4.7109375" style="2" customWidth="1"/>
    <col min="2" max="2" width="16.421875" style="2" customWidth="1"/>
    <col min="3" max="32" width="3.7109375" style="2" customWidth="1"/>
    <col min="33" max="33" width="5.28125" style="2" customWidth="1"/>
    <col min="34" max="34" width="10.421875" style="2" customWidth="1"/>
    <col min="35" max="35" width="10.57421875" style="2" hidden="1" customWidth="1"/>
    <col min="36" max="16384" width="9.140625" style="2" customWidth="1"/>
  </cols>
  <sheetData>
    <row r="1" spans="1:34" s="1" customFormat="1" ht="15.75" customHeight="1">
      <c r="A1" s="60"/>
      <c r="B1" s="60"/>
      <c r="C1" s="74" t="s">
        <v>27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60"/>
      <c r="O1" s="60"/>
      <c r="P1" s="60" t="s">
        <v>38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</row>
    <row r="3" ht="18" customHeight="1" thickBot="1"/>
    <row r="4" spans="1:35" s="3" customFormat="1" ht="12.75" customHeight="1" thickTop="1">
      <c r="A4" s="9"/>
      <c r="B4" s="27" t="s">
        <v>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3" t="s">
        <v>1</v>
      </c>
      <c r="AC4" s="81" t="s">
        <v>2</v>
      </c>
      <c r="AD4" s="82"/>
      <c r="AE4" s="82"/>
      <c r="AF4" s="83"/>
      <c r="AG4" s="79" t="s">
        <v>14</v>
      </c>
      <c r="AH4" s="80"/>
      <c r="AI4" s="19"/>
    </row>
    <row r="5" spans="1:35" ht="26.25">
      <c r="A5" s="10"/>
      <c r="B5" s="15" t="s">
        <v>17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24">
        <f>SUM(C5:AA5)</f>
        <v>0</v>
      </c>
      <c r="AC5" s="29" t="s">
        <v>3</v>
      </c>
      <c r="AD5" s="29" t="s">
        <v>4</v>
      </c>
      <c r="AE5" s="29" t="s">
        <v>5</v>
      </c>
      <c r="AF5" s="29" t="s">
        <v>6</v>
      </c>
      <c r="AG5" s="8" t="s">
        <v>15</v>
      </c>
      <c r="AH5" s="18" t="s">
        <v>16</v>
      </c>
      <c r="AI5" s="20"/>
    </row>
    <row r="6" spans="1:35" ht="12.75">
      <c r="A6" s="16" t="s">
        <v>7</v>
      </c>
      <c r="B6" s="17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25"/>
      <c r="AC6" s="31"/>
      <c r="AD6" s="31"/>
      <c r="AE6" s="31"/>
      <c r="AF6" s="32"/>
      <c r="AG6" s="13"/>
      <c r="AH6" s="12"/>
      <c r="AI6" s="20"/>
    </row>
    <row r="7" spans="1:35" ht="13.5">
      <c r="A7" s="11">
        <v>1</v>
      </c>
      <c r="B7" s="72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26">
        <f aca="true" t="shared" si="0" ref="AB7:AB31">IF(AI7&lt;&gt;0,SUM(C7:AA7),"")</f>
      </c>
      <c r="AC7" s="30">
        <f aca="true" t="shared" si="1" ref="AC7:AC31">SUM(COUNTIF(C7,C$5),COUNTIF(D7,D$5),COUNTIF(E7,E$5),COUNTIF(F7,F$5),COUNTIF(G7,G$5),COUNTIF(H7,H$5),COUNTIF(I7,I$5),COUNTIF(J7,J$5),COUNTIF(K7,K$5),COUNTIF(L7,L$5),COUNTIF(M7,M$5),COUNTIF(N7,N$5),COUNTIF(O7,O$5),COUNTIF(P7,P$5),COUNTIF(Q7,Q$5),COUNTIF(R7,R$5),COUNTIF(S7,S$5),COUNTIF(T7,T$5),COUNTIF(U7,U$5),COUNTIF(V7,V$5),COUNTIF(W7,W$5),COUNTIF(X7,X$5),COUNTIF(Y7,Y$5),COUNTIF(Z7,Z$5),COUNTIF(AA7,AA$5))</f>
        <v>0</v>
      </c>
      <c r="AD7" s="30">
        <f aca="true" t="shared" si="2" ref="AD7:AD31">COUNTA(C7:AA7)-AC7-AE7-AF7</f>
        <v>0</v>
      </c>
      <c r="AE7" s="30">
        <f aca="true" t="shared" si="3" ref="AE7:AE31">COUNTIF(C7:AA7,"0")</f>
        <v>0</v>
      </c>
      <c r="AF7" s="30">
        <f aca="true" t="shared" si="4" ref="AF7:AF31">COUNTIF(C7:AA7,"X")</f>
        <v>0</v>
      </c>
      <c r="AG7" s="21">
        <f aca="true" t="shared" si="5" ref="AG7:AG31">IF(AB7&lt;&gt;"",ROUND((AB7*100)/AB$5,0),"")</f>
      </c>
      <c r="AH7" s="14">
        <f aca="true" t="shared" si="6" ref="AH7:AH31">IF(AG7&lt;&gt;"",IF(AG7&gt;89,"Excelente",IF(AG7&gt;74,"Sat. Bem",IF(AG7&gt;55,"Satisfaz",IF(AG7&gt;49,"Sat. Pouco",IF(AG7&gt;20,"Não Sat.",IF(AG7&gt;=0,"M. Fraco","")))))),"")</f>
      </c>
      <c r="AI7" s="20">
        <f aca="true" t="shared" si="7" ref="AI7:AI31">COUNTA(C7:AA7)</f>
        <v>0</v>
      </c>
    </row>
    <row r="8" spans="1:35" ht="13.5">
      <c r="A8" s="11">
        <v>2</v>
      </c>
      <c r="B8" s="72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6">
        <f t="shared" si="0"/>
      </c>
      <c r="AC8" s="30">
        <f t="shared" si="1"/>
        <v>0</v>
      </c>
      <c r="AD8" s="30">
        <f t="shared" si="2"/>
        <v>0</v>
      </c>
      <c r="AE8" s="30">
        <f t="shared" si="3"/>
        <v>0</v>
      </c>
      <c r="AF8" s="30">
        <f t="shared" si="4"/>
        <v>0</v>
      </c>
      <c r="AG8" s="21">
        <f t="shared" si="5"/>
      </c>
      <c r="AH8" s="14">
        <f t="shared" si="6"/>
      </c>
      <c r="AI8" s="20">
        <f t="shared" si="7"/>
        <v>0</v>
      </c>
    </row>
    <row r="9" spans="1:35" ht="13.5">
      <c r="A9" s="11">
        <v>3</v>
      </c>
      <c r="B9" s="72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5"/>
      <c r="AB9" s="26">
        <f t="shared" si="0"/>
      </c>
      <c r="AC9" s="30">
        <f t="shared" si="1"/>
        <v>0</v>
      </c>
      <c r="AD9" s="30">
        <f t="shared" si="2"/>
        <v>0</v>
      </c>
      <c r="AE9" s="30">
        <f t="shared" si="3"/>
        <v>0</v>
      </c>
      <c r="AF9" s="30">
        <f t="shared" si="4"/>
        <v>0</v>
      </c>
      <c r="AG9" s="21">
        <f t="shared" si="5"/>
      </c>
      <c r="AH9" s="14">
        <f t="shared" si="6"/>
      </c>
      <c r="AI9" s="20">
        <f t="shared" si="7"/>
        <v>0</v>
      </c>
    </row>
    <row r="10" spans="1:35" ht="13.5">
      <c r="A10" s="11">
        <v>4</v>
      </c>
      <c r="B10" s="72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6">
        <f t="shared" si="0"/>
      </c>
      <c r="AC10" s="30">
        <f t="shared" si="1"/>
        <v>0</v>
      </c>
      <c r="AD10" s="30">
        <f t="shared" si="2"/>
        <v>0</v>
      </c>
      <c r="AE10" s="30">
        <f t="shared" si="3"/>
        <v>0</v>
      </c>
      <c r="AF10" s="30">
        <f t="shared" si="4"/>
        <v>0</v>
      </c>
      <c r="AG10" s="21">
        <f t="shared" si="5"/>
      </c>
      <c r="AH10" s="14">
        <f t="shared" si="6"/>
      </c>
      <c r="AI10" s="20">
        <f t="shared" si="7"/>
        <v>0</v>
      </c>
    </row>
    <row r="11" spans="1:35" ht="13.5">
      <c r="A11" s="11">
        <v>5</v>
      </c>
      <c r="B11" s="72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26">
        <f t="shared" si="0"/>
      </c>
      <c r="AC11" s="30">
        <f t="shared" si="1"/>
        <v>0</v>
      </c>
      <c r="AD11" s="30">
        <f t="shared" si="2"/>
        <v>0</v>
      </c>
      <c r="AE11" s="30">
        <f t="shared" si="3"/>
        <v>0</v>
      </c>
      <c r="AF11" s="30">
        <f t="shared" si="4"/>
        <v>0</v>
      </c>
      <c r="AG11" s="21">
        <f t="shared" si="5"/>
      </c>
      <c r="AH11" s="14">
        <f t="shared" si="6"/>
      </c>
      <c r="AI11" s="20">
        <f t="shared" si="7"/>
        <v>0</v>
      </c>
    </row>
    <row r="12" spans="1:35" ht="13.5">
      <c r="A12" s="11">
        <v>6</v>
      </c>
      <c r="B12" s="7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26">
        <f t="shared" si="0"/>
      </c>
      <c r="AC12" s="30">
        <f t="shared" si="1"/>
        <v>0</v>
      </c>
      <c r="AD12" s="30">
        <f t="shared" si="2"/>
        <v>0</v>
      </c>
      <c r="AE12" s="30">
        <f t="shared" si="3"/>
        <v>0</v>
      </c>
      <c r="AF12" s="30">
        <f t="shared" si="4"/>
        <v>0</v>
      </c>
      <c r="AG12" s="21">
        <f t="shared" si="5"/>
      </c>
      <c r="AH12" s="14">
        <f t="shared" si="6"/>
      </c>
      <c r="AI12" s="20">
        <f t="shared" si="7"/>
        <v>0</v>
      </c>
    </row>
    <row r="13" spans="1:35" ht="13.5">
      <c r="A13" s="11">
        <v>7</v>
      </c>
      <c r="B13" s="72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26">
        <f t="shared" si="0"/>
      </c>
      <c r="AC13" s="30">
        <f t="shared" si="1"/>
        <v>0</v>
      </c>
      <c r="AD13" s="30">
        <f t="shared" si="2"/>
        <v>0</v>
      </c>
      <c r="AE13" s="30">
        <f t="shared" si="3"/>
        <v>0</v>
      </c>
      <c r="AF13" s="30">
        <f t="shared" si="4"/>
        <v>0</v>
      </c>
      <c r="AG13" s="21">
        <f t="shared" si="5"/>
      </c>
      <c r="AH13" s="14">
        <f t="shared" si="6"/>
      </c>
      <c r="AI13" s="20">
        <f t="shared" si="7"/>
        <v>0</v>
      </c>
    </row>
    <row r="14" spans="1:35" ht="13.5">
      <c r="A14" s="11">
        <v>8</v>
      </c>
      <c r="B14" s="72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6">
        <f t="shared" si="0"/>
      </c>
      <c r="AC14" s="30">
        <f t="shared" si="1"/>
        <v>0</v>
      </c>
      <c r="AD14" s="30">
        <f t="shared" si="2"/>
        <v>0</v>
      </c>
      <c r="AE14" s="30">
        <f t="shared" si="3"/>
        <v>0</v>
      </c>
      <c r="AF14" s="30">
        <f t="shared" si="4"/>
        <v>0</v>
      </c>
      <c r="AG14" s="21">
        <f t="shared" si="5"/>
      </c>
      <c r="AH14" s="14">
        <f t="shared" si="6"/>
      </c>
      <c r="AI14" s="20">
        <f t="shared" si="7"/>
        <v>0</v>
      </c>
    </row>
    <row r="15" spans="1:35" ht="13.5">
      <c r="A15" s="11">
        <v>9</v>
      </c>
      <c r="B15" s="7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26">
        <f t="shared" si="0"/>
      </c>
      <c r="AC15" s="30">
        <f t="shared" si="1"/>
        <v>0</v>
      </c>
      <c r="AD15" s="30">
        <f t="shared" si="2"/>
        <v>0</v>
      </c>
      <c r="AE15" s="30">
        <f t="shared" si="3"/>
        <v>0</v>
      </c>
      <c r="AF15" s="30">
        <f t="shared" si="4"/>
        <v>0</v>
      </c>
      <c r="AG15" s="21">
        <f t="shared" si="5"/>
      </c>
      <c r="AH15" s="14">
        <f t="shared" si="6"/>
      </c>
      <c r="AI15" s="20">
        <f t="shared" si="7"/>
        <v>0</v>
      </c>
    </row>
    <row r="16" spans="1:35" ht="13.5">
      <c r="A16" s="11">
        <v>10</v>
      </c>
      <c r="B16" s="7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26">
        <f t="shared" si="0"/>
      </c>
      <c r="AC16" s="30">
        <f t="shared" si="1"/>
        <v>0</v>
      </c>
      <c r="AD16" s="30">
        <f t="shared" si="2"/>
        <v>0</v>
      </c>
      <c r="AE16" s="30">
        <f t="shared" si="3"/>
        <v>0</v>
      </c>
      <c r="AF16" s="30">
        <f t="shared" si="4"/>
        <v>0</v>
      </c>
      <c r="AG16" s="21">
        <f t="shared" si="5"/>
      </c>
      <c r="AH16" s="14">
        <f t="shared" si="6"/>
      </c>
      <c r="AI16" s="20">
        <f t="shared" si="7"/>
        <v>0</v>
      </c>
    </row>
    <row r="17" spans="1:35" ht="13.5">
      <c r="A17" s="11">
        <v>11</v>
      </c>
      <c r="B17" s="7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6">
        <f t="shared" si="0"/>
      </c>
      <c r="AC17" s="30">
        <f t="shared" si="1"/>
        <v>0</v>
      </c>
      <c r="AD17" s="30">
        <f t="shared" si="2"/>
        <v>0</v>
      </c>
      <c r="AE17" s="30">
        <f t="shared" si="3"/>
        <v>0</v>
      </c>
      <c r="AF17" s="30">
        <f t="shared" si="4"/>
        <v>0</v>
      </c>
      <c r="AG17" s="21">
        <f t="shared" si="5"/>
      </c>
      <c r="AH17" s="14">
        <f t="shared" si="6"/>
      </c>
      <c r="AI17" s="20">
        <f t="shared" si="7"/>
        <v>0</v>
      </c>
    </row>
    <row r="18" spans="1:35" ht="13.5">
      <c r="A18" s="11">
        <v>12</v>
      </c>
      <c r="B18" s="72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26">
        <f t="shared" si="0"/>
      </c>
      <c r="AC18" s="30">
        <f t="shared" si="1"/>
        <v>0</v>
      </c>
      <c r="AD18" s="30">
        <f t="shared" si="2"/>
        <v>0</v>
      </c>
      <c r="AE18" s="30">
        <f t="shared" si="3"/>
        <v>0</v>
      </c>
      <c r="AF18" s="30">
        <f t="shared" si="4"/>
        <v>0</v>
      </c>
      <c r="AG18" s="21">
        <f t="shared" si="5"/>
      </c>
      <c r="AH18" s="14">
        <f t="shared" si="6"/>
      </c>
      <c r="AI18" s="20">
        <f t="shared" si="7"/>
        <v>0</v>
      </c>
    </row>
    <row r="19" spans="1:35" ht="13.5">
      <c r="A19" s="11">
        <v>13</v>
      </c>
      <c r="B19" s="7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6">
        <f t="shared" si="0"/>
      </c>
      <c r="AC19" s="30">
        <f t="shared" si="1"/>
        <v>0</v>
      </c>
      <c r="AD19" s="30">
        <f t="shared" si="2"/>
        <v>0</v>
      </c>
      <c r="AE19" s="30">
        <f t="shared" si="3"/>
        <v>0</v>
      </c>
      <c r="AF19" s="30">
        <f t="shared" si="4"/>
        <v>0</v>
      </c>
      <c r="AG19" s="21">
        <f t="shared" si="5"/>
      </c>
      <c r="AH19" s="14">
        <f t="shared" si="6"/>
      </c>
      <c r="AI19" s="20">
        <f t="shared" si="7"/>
        <v>0</v>
      </c>
    </row>
    <row r="20" spans="1:35" ht="13.5">
      <c r="A20" s="11">
        <v>14</v>
      </c>
      <c r="B20" s="72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6">
        <f t="shared" si="0"/>
      </c>
      <c r="AC20" s="30">
        <f t="shared" si="1"/>
        <v>0</v>
      </c>
      <c r="AD20" s="30">
        <f t="shared" si="2"/>
        <v>0</v>
      </c>
      <c r="AE20" s="30">
        <f t="shared" si="3"/>
        <v>0</v>
      </c>
      <c r="AF20" s="30">
        <f t="shared" si="4"/>
        <v>0</v>
      </c>
      <c r="AG20" s="21">
        <f t="shared" si="5"/>
      </c>
      <c r="AH20" s="14">
        <f t="shared" si="6"/>
      </c>
      <c r="AI20" s="20">
        <f t="shared" si="7"/>
        <v>0</v>
      </c>
    </row>
    <row r="21" spans="1:35" ht="13.5">
      <c r="A21" s="11">
        <v>15</v>
      </c>
      <c r="B21" s="7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6">
        <f t="shared" si="0"/>
      </c>
      <c r="AC21" s="30">
        <f t="shared" si="1"/>
        <v>0</v>
      </c>
      <c r="AD21" s="30">
        <f t="shared" si="2"/>
        <v>0</v>
      </c>
      <c r="AE21" s="30">
        <f t="shared" si="3"/>
        <v>0</v>
      </c>
      <c r="AF21" s="30">
        <f t="shared" si="4"/>
        <v>0</v>
      </c>
      <c r="AG21" s="21">
        <f t="shared" si="5"/>
      </c>
      <c r="AH21" s="14">
        <f t="shared" si="6"/>
      </c>
      <c r="AI21" s="20">
        <f t="shared" si="7"/>
        <v>0</v>
      </c>
    </row>
    <row r="22" spans="1:35" ht="13.5">
      <c r="A22" s="11">
        <v>16</v>
      </c>
      <c r="B22" s="7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6">
        <f t="shared" si="0"/>
      </c>
      <c r="AC22" s="30">
        <f t="shared" si="1"/>
        <v>0</v>
      </c>
      <c r="AD22" s="30">
        <f t="shared" si="2"/>
        <v>0</v>
      </c>
      <c r="AE22" s="30">
        <f t="shared" si="3"/>
        <v>0</v>
      </c>
      <c r="AF22" s="30">
        <f t="shared" si="4"/>
        <v>0</v>
      </c>
      <c r="AG22" s="21">
        <f t="shared" si="5"/>
      </c>
      <c r="AH22" s="14">
        <f t="shared" si="6"/>
      </c>
      <c r="AI22" s="20">
        <f t="shared" si="7"/>
        <v>0</v>
      </c>
    </row>
    <row r="23" spans="1:35" ht="13.5">
      <c r="A23" s="11">
        <v>17</v>
      </c>
      <c r="B23" s="7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6">
        <f t="shared" si="0"/>
      </c>
      <c r="AC23" s="30">
        <f t="shared" si="1"/>
        <v>0</v>
      </c>
      <c r="AD23" s="30">
        <f t="shared" si="2"/>
        <v>0</v>
      </c>
      <c r="AE23" s="30">
        <f t="shared" si="3"/>
        <v>0</v>
      </c>
      <c r="AF23" s="30">
        <f t="shared" si="4"/>
        <v>0</v>
      </c>
      <c r="AG23" s="21">
        <f t="shared" si="5"/>
      </c>
      <c r="AH23" s="14">
        <f t="shared" si="6"/>
      </c>
      <c r="AI23" s="20">
        <f t="shared" si="7"/>
        <v>0</v>
      </c>
    </row>
    <row r="24" spans="1:35" ht="13.5">
      <c r="A24" s="11">
        <v>18</v>
      </c>
      <c r="B24" s="72"/>
      <c r="C24" s="4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6"/>
      <c r="AB24" s="26">
        <f t="shared" si="0"/>
      </c>
      <c r="AC24" s="30">
        <f t="shared" si="1"/>
        <v>0</v>
      </c>
      <c r="AD24" s="30">
        <f t="shared" si="2"/>
        <v>0</v>
      </c>
      <c r="AE24" s="30">
        <f t="shared" si="3"/>
        <v>0</v>
      </c>
      <c r="AF24" s="30">
        <f t="shared" si="4"/>
        <v>0</v>
      </c>
      <c r="AG24" s="21">
        <f t="shared" si="5"/>
      </c>
      <c r="AH24" s="14">
        <f t="shared" si="6"/>
      </c>
      <c r="AI24" s="20">
        <f t="shared" si="7"/>
        <v>0</v>
      </c>
    </row>
    <row r="25" spans="1:35" ht="13.5">
      <c r="A25" s="11">
        <v>19</v>
      </c>
      <c r="B25" s="73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7"/>
      <c r="AB25" s="26">
        <f t="shared" si="0"/>
      </c>
      <c r="AC25" s="30">
        <f t="shared" si="1"/>
        <v>0</v>
      </c>
      <c r="AD25" s="30">
        <f t="shared" si="2"/>
        <v>0</v>
      </c>
      <c r="AE25" s="30">
        <f t="shared" si="3"/>
        <v>0</v>
      </c>
      <c r="AF25" s="30">
        <f t="shared" si="4"/>
        <v>0</v>
      </c>
      <c r="AG25" s="21">
        <f t="shared" si="5"/>
      </c>
      <c r="AH25" s="14">
        <f t="shared" si="6"/>
      </c>
      <c r="AI25" s="20">
        <f t="shared" si="7"/>
        <v>0</v>
      </c>
    </row>
    <row r="26" spans="1:35" ht="13.5">
      <c r="A26" s="11">
        <v>20</v>
      </c>
      <c r="B26" s="73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7"/>
      <c r="AB26" s="26">
        <f t="shared" si="0"/>
      </c>
      <c r="AC26" s="30">
        <f t="shared" si="1"/>
        <v>0</v>
      </c>
      <c r="AD26" s="30">
        <f t="shared" si="2"/>
        <v>0</v>
      </c>
      <c r="AE26" s="30">
        <f t="shared" si="3"/>
        <v>0</v>
      </c>
      <c r="AF26" s="30">
        <f t="shared" si="4"/>
        <v>0</v>
      </c>
      <c r="AG26" s="21">
        <f t="shared" si="5"/>
      </c>
      <c r="AH26" s="14">
        <f t="shared" si="6"/>
      </c>
      <c r="AI26" s="20">
        <f t="shared" si="7"/>
        <v>0</v>
      </c>
    </row>
    <row r="27" spans="1:35" ht="13.5">
      <c r="A27" s="11">
        <v>21</v>
      </c>
      <c r="B27" s="7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26">
        <f t="shared" si="0"/>
      </c>
      <c r="AC27" s="30">
        <f t="shared" si="1"/>
        <v>0</v>
      </c>
      <c r="AD27" s="30">
        <f t="shared" si="2"/>
        <v>0</v>
      </c>
      <c r="AE27" s="30">
        <f t="shared" si="3"/>
        <v>0</v>
      </c>
      <c r="AF27" s="30">
        <f t="shared" si="4"/>
        <v>0</v>
      </c>
      <c r="AG27" s="21">
        <f t="shared" si="5"/>
      </c>
      <c r="AH27" s="14">
        <f t="shared" si="6"/>
      </c>
      <c r="AI27" s="20">
        <f t="shared" si="7"/>
        <v>0</v>
      </c>
    </row>
    <row r="28" spans="1:35" ht="13.5">
      <c r="A28" s="11">
        <v>22</v>
      </c>
      <c r="B28" s="7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26">
        <f t="shared" si="0"/>
      </c>
      <c r="AC28" s="30">
        <f t="shared" si="1"/>
        <v>0</v>
      </c>
      <c r="AD28" s="30">
        <f t="shared" si="2"/>
        <v>0</v>
      </c>
      <c r="AE28" s="30">
        <f t="shared" si="3"/>
        <v>0</v>
      </c>
      <c r="AF28" s="30">
        <f t="shared" si="4"/>
        <v>0</v>
      </c>
      <c r="AG28" s="21">
        <f t="shared" si="5"/>
      </c>
      <c r="AH28" s="14">
        <f t="shared" si="6"/>
      </c>
      <c r="AI28" s="20">
        <f t="shared" si="7"/>
        <v>0</v>
      </c>
    </row>
    <row r="29" spans="1:35" ht="13.5">
      <c r="A29" s="11">
        <v>23</v>
      </c>
      <c r="B29" s="7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26">
        <f t="shared" si="0"/>
      </c>
      <c r="AC29" s="30">
        <f t="shared" si="1"/>
        <v>0</v>
      </c>
      <c r="AD29" s="30">
        <f t="shared" si="2"/>
        <v>0</v>
      </c>
      <c r="AE29" s="30">
        <f t="shared" si="3"/>
        <v>0</v>
      </c>
      <c r="AF29" s="30">
        <f t="shared" si="4"/>
        <v>0</v>
      </c>
      <c r="AG29" s="21">
        <f t="shared" si="5"/>
      </c>
      <c r="AH29" s="14">
        <f t="shared" si="6"/>
      </c>
      <c r="AI29" s="20">
        <f t="shared" si="7"/>
        <v>0</v>
      </c>
    </row>
    <row r="30" spans="1:35" ht="13.5">
      <c r="A30" s="11">
        <v>24</v>
      </c>
      <c r="B30" s="73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26">
        <f t="shared" si="0"/>
      </c>
      <c r="AC30" s="30">
        <f t="shared" si="1"/>
        <v>0</v>
      </c>
      <c r="AD30" s="30">
        <f t="shared" si="2"/>
        <v>0</v>
      </c>
      <c r="AE30" s="30">
        <f t="shared" si="3"/>
        <v>0</v>
      </c>
      <c r="AF30" s="30">
        <f t="shared" si="4"/>
        <v>0</v>
      </c>
      <c r="AG30" s="21">
        <f t="shared" si="5"/>
      </c>
      <c r="AH30" s="14">
        <f t="shared" si="6"/>
      </c>
      <c r="AI30" s="20">
        <f t="shared" si="7"/>
        <v>0</v>
      </c>
    </row>
    <row r="31" spans="1:35" ht="13.5">
      <c r="A31" s="11">
        <v>25</v>
      </c>
      <c r="B31" s="7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26">
        <f t="shared" si="0"/>
      </c>
      <c r="AC31" s="30">
        <f t="shared" si="1"/>
        <v>0</v>
      </c>
      <c r="AD31" s="30">
        <f t="shared" si="2"/>
        <v>0</v>
      </c>
      <c r="AE31" s="30">
        <f t="shared" si="3"/>
        <v>0</v>
      </c>
      <c r="AF31" s="30">
        <f t="shared" si="4"/>
        <v>0</v>
      </c>
      <c r="AG31" s="21">
        <f t="shared" si="5"/>
      </c>
      <c r="AH31" s="14">
        <f t="shared" si="6"/>
      </c>
      <c r="AI31" s="20">
        <f t="shared" si="7"/>
        <v>0</v>
      </c>
    </row>
    <row r="32" spans="1:35" ht="13.5">
      <c r="A32" s="84" t="s">
        <v>9</v>
      </c>
      <c r="B32" s="33" t="s">
        <v>10</v>
      </c>
      <c r="C32" s="34">
        <f aca="true" t="shared" si="8" ref="C32:AA32">COUNTIF(C7:C31,C5)</f>
        <v>0</v>
      </c>
      <c r="D32" s="34">
        <f t="shared" si="8"/>
        <v>0</v>
      </c>
      <c r="E32" s="34">
        <f t="shared" si="8"/>
        <v>0</v>
      </c>
      <c r="F32" s="34">
        <f t="shared" si="8"/>
        <v>0</v>
      </c>
      <c r="G32" s="34">
        <f t="shared" si="8"/>
        <v>0</v>
      </c>
      <c r="H32" s="34">
        <f t="shared" si="8"/>
        <v>0</v>
      </c>
      <c r="I32" s="34">
        <f t="shared" si="8"/>
        <v>0</v>
      </c>
      <c r="J32" s="34">
        <f t="shared" si="8"/>
        <v>0</v>
      </c>
      <c r="K32" s="34">
        <f t="shared" si="8"/>
        <v>0</v>
      </c>
      <c r="L32" s="34">
        <f t="shared" si="8"/>
        <v>0</v>
      </c>
      <c r="M32" s="34">
        <f t="shared" si="8"/>
        <v>0</v>
      </c>
      <c r="N32" s="34">
        <f t="shared" si="8"/>
        <v>0</v>
      </c>
      <c r="O32" s="34">
        <f t="shared" si="8"/>
        <v>0</v>
      </c>
      <c r="P32" s="34">
        <f t="shared" si="8"/>
        <v>0</v>
      </c>
      <c r="Q32" s="34">
        <f t="shared" si="8"/>
        <v>0</v>
      </c>
      <c r="R32" s="34">
        <f t="shared" si="8"/>
        <v>0</v>
      </c>
      <c r="S32" s="34">
        <f t="shared" si="8"/>
        <v>0</v>
      </c>
      <c r="T32" s="34">
        <f t="shared" si="8"/>
        <v>0</v>
      </c>
      <c r="U32" s="34">
        <f t="shared" si="8"/>
        <v>0</v>
      </c>
      <c r="V32" s="34">
        <f t="shared" si="8"/>
        <v>0</v>
      </c>
      <c r="W32" s="34">
        <f t="shared" si="8"/>
        <v>0</v>
      </c>
      <c r="X32" s="34">
        <f t="shared" si="8"/>
        <v>0</v>
      </c>
      <c r="Y32" s="34">
        <f t="shared" si="8"/>
        <v>0</v>
      </c>
      <c r="Z32" s="34">
        <f t="shared" si="8"/>
        <v>0</v>
      </c>
      <c r="AA32" s="34">
        <f t="shared" si="8"/>
        <v>0</v>
      </c>
      <c r="AB32" s="35"/>
      <c r="AC32" s="35"/>
      <c r="AD32" s="35"/>
      <c r="AE32" s="35"/>
      <c r="AF32" s="35"/>
      <c r="AG32" s="36"/>
      <c r="AH32" s="37"/>
      <c r="AI32" s="20"/>
    </row>
    <row r="33" spans="1:35" ht="13.5">
      <c r="A33" s="84"/>
      <c r="B33" s="38" t="s">
        <v>11</v>
      </c>
      <c r="C33" s="22">
        <f aca="true" t="shared" si="9" ref="C33:AA33">COUNTIF(C7:C31,"&gt;0")-COUNTIF(C7:C31,C5)</f>
        <v>0</v>
      </c>
      <c r="D33" s="22">
        <f t="shared" si="9"/>
        <v>0</v>
      </c>
      <c r="E33" s="22">
        <f t="shared" si="9"/>
        <v>0</v>
      </c>
      <c r="F33" s="22">
        <f t="shared" si="9"/>
        <v>0</v>
      </c>
      <c r="G33" s="22">
        <f t="shared" si="9"/>
        <v>0</v>
      </c>
      <c r="H33" s="22">
        <f t="shared" si="9"/>
        <v>0</v>
      </c>
      <c r="I33" s="22">
        <f t="shared" si="9"/>
        <v>0</v>
      </c>
      <c r="J33" s="22">
        <f t="shared" si="9"/>
        <v>0</v>
      </c>
      <c r="K33" s="22">
        <f t="shared" si="9"/>
        <v>0</v>
      </c>
      <c r="L33" s="22">
        <f t="shared" si="9"/>
        <v>0</v>
      </c>
      <c r="M33" s="22">
        <f t="shared" si="9"/>
        <v>0</v>
      </c>
      <c r="N33" s="22">
        <f t="shared" si="9"/>
        <v>0</v>
      </c>
      <c r="O33" s="22">
        <f t="shared" si="9"/>
        <v>0</v>
      </c>
      <c r="P33" s="22">
        <f t="shared" si="9"/>
        <v>0</v>
      </c>
      <c r="Q33" s="22">
        <f t="shared" si="9"/>
        <v>0</v>
      </c>
      <c r="R33" s="22">
        <f t="shared" si="9"/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30"/>
      <c r="AC33" s="30"/>
      <c r="AD33" s="30"/>
      <c r="AE33" s="30"/>
      <c r="AF33" s="30"/>
      <c r="AG33" s="39"/>
      <c r="AH33" s="40"/>
      <c r="AI33" s="20"/>
    </row>
    <row r="34" spans="1:35" ht="13.5">
      <c r="A34" s="84"/>
      <c r="B34" s="38" t="s">
        <v>12</v>
      </c>
      <c r="C34" s="22">
        <f aca="true" t="shared" si="10" ref="C34:AA34">COUNTIF(C7:C31,"0")</f>
        <v>0</v>
      </c>
      <c r="D34" s="22">
        <f t="shared" si="10"/>
        <v>0</v>
      </c>
      <c r="E34" s="22">
        <f t="shared" si="10"/>
        <v>0</v>
      </c>
      <c r="F34" s="22">
        <f t="shared" si="10"/>
        <v>0</v>
      </c>
      <c r="G34" s="22">
        <f t="shared" si="10"/>
        <v>0</v>
      </c>
      <c r="H34" s="22">
        <f t="shared" si="10"/>
        <v>0</v>
      </c>
      <c r="I34" s="22">
        <f t="shared" si="10"/>
        <v>0</v>
      </c>
      <c r="J34" s="22">
        <f t="shared" si="10"/>
        <v>0</v>
      </c>
      <c r="K34" s="22">
        <f t="shared" si="10"/>
        <v>0</v>
      </c>
      <c r="L34" s="22">
        <f t="shared" si="10"/>
        <v>0</v>
      </c>
      <c r="M34" s="22">
        <f t="shared" si="10"/>
        <v>0</v>
      </c>
      <c r="N34" s="22">
        <f t="shared" si="10"/>
        <v>0</v>
      </c>
      <c r="O34" s="22">
        <f t="shared" si="10"/>
        <v>0</v>
      </c>
      <c r="P34" s="22">
        <f t="shared" si="10"/>
        <v>0</v>
      </c>
      <c r="Q34" s="22">
        <f t="shared" si="10"/>
        <v>0</v>
      </c>
      <c r="R34" s="22">
        <f t="shared" si="10"/>
        <v>0</v>
      </c>
      <c r="S34" s="22">
        <f t="shared" si="10"/>
        <v>0</v>
      </c>
      <c r="T34" s="22">
        <f t="shared" si="10"/>
        <v>0</v>
      </c>
      <c r="U34" s="22">
        <f t="shared" si="10"/>
        <v>0</v>
      </c>
      <c r="V34" s="22">
        <f t="shared" si="10"/>
        <v>0</v>
      </c>
      <c r="W34" s="22">
        <f t="shared" si="10"/>
        <v>0</v>
      </c>
      <c r="X34" s="22">
        <f t="shared" si="10"/>
        <v>0</v>
      </c>
      <c r="Y34" s="22">
        <f t="shared" si="10"/>
        <v>0</v>
      </c>
      <c r="Z34" s="22">
        <f t="shared" si="10"/>
        <v>0</v>
      </c>
      <c r="AA34" s="22">
        <f t="shared" si="10"/>
        <v>0</v>
      </c>
      <c r="AB34" s="30"/>
      <c r="AC34" s="30"/>
      <c r="AD34" s="30"/>
      <c r="AE34" s="30"/>
      <c r="AF34" s="30"/>
      <c r="AG34" s="39"/>
      <c r="AH34" s="40"/>
      <c r="AI34" s="20"/>
    </row>
    <row r="35" spans="1:35" ht="14.25" thickBot="1">
      <c r="A35" s="85"/>
      <c r="B35" s="41" t="s">
        <v>13</v>
      </c>
      <c r="C35" s="42">
        <f aca="true" t="shared" si="11" ref="C35:AA35">COUNTIF(C7:C31,"x")</f>
        <v>0</v>
      </c>
      <c r="D35" s="42">
        <f t="shared" si="11"/>
        <v>0</v>
      </c>
      <c r="E35" s="42">
        <f t="shared" si="11"/>
        <v>0</v>
      </c>
      <c r="F35" s="42">
        <f t="shared" si="11"/>
        <v>0</v>
      </c>
      <c r="G35" s="42">
        <f t="shared" si="11"/>
        <v>0</v>
      </c>
      <c r="H35" s="42">
        <f t="shared" si="11"/>
        <v>0</v>
      </c>
      <c r="I35" s="42">
        <f t="shared" si="11"/>
        <v>0</v>
      </c>
      <c r="J35" s="42">
        <f t="shared" si="11"/>
        <v>0</v>
      </c>
      <c r="K35" s="42">
        <f t="shared" si="11"/>
        <v>0</v>
      </c>
      <c r="L35" s="42">
        <f t="shared" si="11"/>
        <v>0</v>
      </c>
      <c r="M35" s="42">
        <f t="shared" si="11"/>
        <v>0</v>
      </c>
      <c r="N35" s="42">
        <f t="shared" si="11"/>
        <v>0</v>
      </c>
      <c r="O35" s="42">
        <f t="shared" si="11"/>
        <v>0</v>
      </c>
      <c r="P35" s="42">
        <f t="shared" si="11"/>
        <v>0</v>
      </c>
      <c r="Q35" s="42">
        <f t="shared" si="11"/>
        <v>0</v>
      </c>
      <c r="R35" s="42">
        <f t="shared" si="11"/>
        <v>0</v>
      </c>
      <c r="S35" s="42">
        <f t="shared" si="11"/>
        <v>0</v>
      </c>
      <c r="T35" s="42">
        <f t="shared" si="11"/>
        <v>0</v>
      </c>
      <c r="U35" s="42">
        <f t="shared" si="11"/>
        <v>0</v>
      </c>
      <c r="V35" s="42">
        <f t="shared" si="11"/>
        <v>0</v>
      </c>
      <c r="W35" s="42">
        <f t="shared" si="11"/>
        <v>0</v>
      </c>
      <c r="X35" s="42">
        <f t="shared" si="11"/>
        <v>0</v>
      </c>
      <c r="Y35" s="42">
        <f t="shared" si="11"/>
        <v>0</v>
      </c>
      <c r="Z35" s="42">
        <f t="shared" si="11"/>
        <v>0</v>
      </c>
      <c r="AA35" s="42">
        <f t="shared" si="11"/>
        <v>0</v>
      </c>
      <c r="AB35" s="43"/>
      <c r="AC35" s="43"/>
      <c r="AD35" s="43"/>
      <c r="AE35" s="43"/>
      <c r="AF35" s="43"/>
      <c r="AG35" s="44"/>
      <c r="AH35" s="45"/>
      <c r="AI35" s="20"/>
    </row>
    <row r="36" ht="13.5" thickTop="1"/>
    <row r="38" spans="1:34" s="71" customFormat="1" ht="18">
      <c r="A38" s="86" t="str">
        <f>P1</f>
        <v>Teste de Matemática                5 º Ano             Turma E             Data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</row>
    <row r="40" spans="1:34" ht="18">
      <c r="A40" s="77" t="s">
        <v>18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</row>
    <row r="43" spans="2:5" ht="12.75">
      <c r="B43" s="57"/>
      <c r="C43" s="58"/>
      <c r="D43" s="58"/>
      <c r="E43" s="59"/>
    </row>
    <row r="44" spans="2:5" ht="12.75">
      <c r="B44" s="75" t="s">
        <v>20</v>
      </c>
      <c r="C44" s="76"/>
      <c r="D44" s="52"/>
      <c r="E44" s="54">
        <f>COUNTA(B7:B31)</f>
        <v>0</v>
      </c>
    </row>
    <row r="45" spans="2:5" ht="12.75">
      <c r="B45" s="55"/>
      <c r="C45" s="51"/>
      <c r="D45" s="51"/>
      <c r="E45" s="56"/>
    </row>
    <row r="46" spans="2:5" ht="12.75">
      <c r="B46" s="53" t="s">
        <v>19</v>
      </c>
      <c r="C46" s="52"/>
      <c r="D46" s="52"/>
      <c r="E46" s="54">
        <f>25-COUNTIF(AB7:AB31,"")</f>
        <v>0</v>
      </c>
    </row>
    <row r="47" spans="2:5" ht="12.75">
      <c r="B47" s="55"/>
      <c r="C47" s="51"/>
      <c r="D47" s="51"/>
      <c r="E47" s="56"/>
    </row>
    <row r="48" spans="2:5" ht="12.75">
      <c r="B48" s="53" t="s">
        <v>21</v>
      </c>
      <c r="C48" s="52" t="s">
        <v>15</v>
      </c>
      <c r="D48" s="52"/>
      <c r="E48" s="54" t="e">
        <f>AVERAGE(AG7:AG31)</f>
        <v>#DIV/0!</v>
      </c>
    </row>
    <row r="49" spans="2:5" ht="12.75">
      <c r="B49" s="55"/>
      <c r="C49" s="51"/>
      <c r="D49" s="51"/>
      <c r="E49" s="56"/>
    </row>
    <row r="50" spans="2:5" ht="12.75">
      <c r="B50" s="53" t="s">
        <v>22</v>
      </c>
      <c r="C50" s="52" t="s">
        <v>15</v>
      </c>
      <c r="D50" s="52"/>
      <c r="E50" s="54" t="e">
        <f>MODE(AG7:AG31)</f>
        <v>#N/A</v>
      </c>
    </row>
    <row r="51" spans="2:5" ht="12.75">
      <c r="B51" s="55"/>
      <c r="C51" s="51"/>
      <c r="D51" s="51"/>
      <c r="E51" s="56"/>
    </row>
    <row r="52" spans="2:5" ht="12.75">
      <c r="B52" s="53" t="s">
        <v>23</v>
      </c>
      <c r="C52" s="52" t="s">
        <v>15</v>
      </c>
      <c r="D52" s="52"/>
      <c r="E52" s="54">
        <f>MAX(AG7:AG31)</f>
        <v>0</v>
      </c>
    </row>
    <row r="53" spans="2:5" ht="12.75">
      <c r="B53" s="55"/>
      <c r="C53" s="51"/>
      <c r="D53" s="51"/>
      <c r="E53" s="56"/>
    </row>
    <row r="54" spans="2:5" ht="12.75">
      <c r="B54" s="53" t="s">
        <v>24</v>
      </c>
      <c r="C54" s="52" t="s">
        <v>15</v>
      </c>
      <c r="D54" s="52"/>
      <c r="E54" s="54">
        <f>MIN(AG7:AG31)</f>
        <v>0</v>
      </c>
    </row>
    <row r="55" spans="2:5" ht="12.75">
      <c r="B55" s="55"/>
      <c r="C55" s="51"/>
      <c r="D55" s="51"/>
      <c r="E55" s="56"/>
    </row>
    <row r="56" spans="2:5" ht="12.75">
      <c r="B56" s="53" t="s">
        <v>25</v>
      </c>
      <c r="C56" s="52"/>
      <c r="D56" s="52"/>
      <c r="E56" s="54">
        <f>COUNTIF(AG7:AG31,"&gt;=50")</f>
        <v>0</v>
      </c>
    </row>
    <row r="57" spans="2:5" ht="12.75">
      <c r="B57" s="55"/>
      <c r="C57" s="51"/>
      <c r="D57" s="51"/>
      <c r="E57" s="56"/>
    </row>
    <row r="58" spans="2:5" ht="12.75">
      <c r="B58" s="53" t="s">
        <v>26</v>
      </c>
      <c r="C58" s="52"/>
      <c r="D58" s="52"/>
      <c r="E58" s="54">
        <f>COUNTIF(AG7:AG31,"&lt;50")</f>
        <v>0</v>
      </c>
    </row>
    <row r="59" spans="2:5" ht="12.75">
      <c r="B59" s="55"/>
      <c r="C59" s="51"/>
      <c r="D59" s="51"/>
      <c r="E59" s="56"/>
    </row>
    <row r="60" spans="2:5" ht="12.75">
      <c r="B60" s="53" t="s">
        <v>33</v>
      </c>
      <c r="C60" s="69">
        <f>COUNTIF(AH7:AH31,"Excelente")</f>
        <v>0</v>
      </c>
      <c r="D60" s="67" t="e">
        <f>ROUND((C60/E46*100),1)</f>
        <v>#DIV/0!</v>
      </c>
      <c r="E60" s="65" t="s">
        <v>15</v>
      </c>
    </row>
    <row r="61" spans="2:5" ht="12.75">
      <c r="B61" s="55"/>
      <c r="C61" s="70"/>
      <c r="D61" s="68"/>
      <c r="E61" s="66"/>
    </row>
    <row r="62" spans="2:5" ht="12.75">
      <c r="B62" s="53" t="s">
        <v>32</v>
      </c>
      <c r="C62" s="69">
        <f>COUNTIF(AH7:AH31,"Sat. Bem")</f>
        <v>0</v>
      </c>
      <c r="D62" s="67" t="e">
        <f>ROUND((C62/E46*100),1)</f>
        <v>#DIV/0!</v>
      </c>
      <c r="E62" s="65" t="s">
        <v>15</v>
      </c>
    </row>
    <row r="63" spans="2:5" ht="12.75">
      <c r="B63" s="55"/>
      <c r="C63" s="70"/>
      <c r="D63" s="68"/>
      <c r="E63" s="66"/>
    </row>
    <row r="64" spans="2:5" ht="12.75">
      <c r="B64" s="53" t="s">
        <v>31</v>
      </c>
      <c r="C64" s="69">
        <f>COUNTIF(AH7:AH31,"Satisfaz")</f>
        <v>0</v>
      </c>
      <c r="D64" s="67" t="e">
        <f>ROUND((C64/E46*100),1)</f>
        <v>#DIV/0!</v>
      </c>
      <c r="E64" s="65" t="s">
        <v>15</v>
      </c>
    </row>
    <row r="65" spans="2:5" ht="12.75">
      <c r="B65" s="55"/>
      <c r="C65" s="70"/>
      <c r="D65" s="68"/>
      <c r="E65" s="66"/>
    </row>
    <row r="66" spans="2:5" ht="12.75">
      <c r="B66" s="53" t="s">
        <v>30</v>
      </c>
      <c r="C66" s="69">
        <f>COUNTIF(AH7:AH31,"Sat. Pouco")</f>
        <v>0</v>
      </c>
      <c r="D66" s="67" t="e">
        <f>ROUND((C66/E46*100),1)</f>
        <v>#DIV/0!</v>
      </c>
      <c r="E66" s="65" t="s">
        <v>15</v>
      </c>
    </row>
    <row r="67" spans="2:5" ht="12.75">
      <c r="B67" s="55"/>
      <c r="C67" s="70"/>
      <c r="D67" s="68"/>
      <c r="E67" s="66"/>
    </row>
    <row r="68" spans="2:5" ht="12.75">
      <c r="B68" s="53" t="s">
        <v>29</v>
      </c>
      <c r="C68" s="69">
        <f>COUNTIF(AH7:AH31,"Não Sat.")</f>
        <v>0</v>
      </c>
      <c r="D68" s="67" t="e">
        <f>ROUND((C68/E46*100),1)</f>
        <v>#DIV/0!</v>
      </c>
      <c r="E68" s="65" t="s">
        <v>15</v>
      </c>
    </row>
    <row r="69" spans="2:5" ht="12.75">
      <c r="B69" s="55"/>
      <c r="C69" s="70"/>
      <c r="D69" s="68"/>
      <c r="E69" s="66"/>
    </row>
    <row r="70" spans="2:5" ht="12.75">
      <c r="B70" s="53" t="s">
        <v>28</v>
      </c>
      <c r="C70" s="69">
        <f>COUNTIF(AH7:AH31,"M. Fraco")</f>
        <v>0</v>
      </c>
      <c r="D70" s="67" t="e">
        <f>ROUND((C70/E46*100),1)</f>
        <v>#DIV/0!</v>
      </c>
      <c r="E70" s="65" t="s">
        <v>15</v>
      </c>
    </row>
    <row r="71" spans="2:5" ht="12.75">
      <c r="B71" s="61"/>
      <c r="C71" s="46"/>
      <c r="D71" s="46"/>
      <c r="E71" s="62"/>
    </row>
    <row r="72" spans="2:5" ht="12.75">
      <c r="B72" s="61"/>
      <c r="C72" s="46"/>
      <c r="D72" s="46"/>
      <c r="E72" s="62"/>
    </row>
    <row r="73" spans="2:5" ht="12.75">
      <c r="B73" s="61"/>
      <c r="C73" s="46"/>
      <c r="D73" s="46"/>
      <c r="E73" s="62"/>
    </row>
    <row r="74" spans="2:5" ht="12.75">
      <c r="B74" s="63"/>
      <c r="C74" s="47"/>
      <c r="D74" s="47"/>
      <c r="E74" s="64"/>
    </row>
    <row r="78" spans="1:36" ht="15.75">
      <c r="A78" s="60"/>
      <c r="B78" s="60"/>
      <c r="C78" s="74" t="s">
        <v>27</v>
      </c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60"/>
      <c r="O78" s="60"/>
      <c r="P78" s="60" t="s">
        <v>38</v>
      </c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1"/>
      <c r="AJ78" s="1"/>
    </row>
    <row r="80" ht="13.5" thickBot="1"/>
    <row r="81" spans="1:36" ht="13.5" thickTop="1">
      <c r="A81" s="9"/>
      <c r="B81" s="27" t="s">
        <v>0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3" t="s">
        <v>1</v>
      </c>
      <c r="AC81" s="81" t="s">
        <v>2</v>
      </c>
      <c r="AD81" s="82"/>
      <c r="AE81" s="82"/>
      <c r="AF81" s="83"/>
      <c r="AG81" s="79" t="s">
        <v>14</v>
      </c>
      <c r="AH81" s="80"/>
      <c r="AI81" s="19"/>
      <c r="AJ81" s="3"/>
    </row>
    <row r="82" spans="1:35" ht="26.25">
      <c r="A82" s="10"/>
      <c r="B82" s="15" t="s">
        <v>17</v>
      </c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24">
        <f>SUM(C82:AA82)</f>
        <v>0</v>
      </c>
      <c r="AC82" s="29" t="s">
        <v>3</v>
      </c>
      <c r="AD82" s="29" t="s">
        <v>4</v>
      </c>
      <c r="AE82" s="29" t="s">
        <v>5</v>
      </c>
      <c r="AF82" s="29" t="s">
        <v>6</v>
      </c>
      <c r="AG82" s="8" t="s">
        <v>15</v>
      </c>
      <c r="AH82" s="18" t="s">
        <v>16</v>
      </c>
      <c r="AI82" s="20"/>
    </row>
    <row r="83" spans="1:35" ht="12.75">
      <c r="A83" s="16" t="s">
        <v>7</v>
      </c>
      <c r="B83" s="17" t="s">
        <v>8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25"/>
      <c r="AC83" s="31"/>
      <c r="AD83" s="31"/>
      <c r="AE83" s="31"/>
      <c r="AF83" s="32"/>
      <c r="AG83" s="13"/>
      <c r="AH83" s="12"/>
      <c r="AI83" s="20"/>
    </row>
    <row r="84" spans="1:35" ht="13.5">
      <c r="A84" s="11">
        <v>1</v>
      </c>
      <c r="B84" s="72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26">
        <f aca="true" t="shared" si="12" ref="AB84:AB108">IF(AI84&lt;&gt;0,SUM(C84:AA84),"")</f>
      </c>
      <c r="AC84" s="30">
        <f aca="true" t="shared" si="13" ref="AC84:AC108">SUM(COUNTIF(C84,C$82),COUNTIF(D84,D$82),COUNTIF(E84,E$82),COUNTIF(F84,F$82),COUNTIF(G84,G$82),COUNTIF(H84,H$82),COUNTIF(I84,I$82),COUNTIF(J84,J$82),COUNTIF(K84,K$82),COUNTIF(L84,L$82),COUNTIF(M84,M$82),COUNTIF(N84,N$82),COUNTIF(O84,O$82),COUNTIF(P84,P$82),COUNTIF(Q84,Q$82),COUNTIF(R84,R$82),COUNTIF(S84,S$82),COUNTIF(T84,T$82),COUNTIF(U84,U$82),COUNTIF(V84,V$82),COUNTIF(W84,W$82),COUNTIF(X84,X$82),COUNTIF(Y84,Y$82),COUNTIF(Z84,Z$82),COUNTIF(AA84,AA$82))</f>
        <v>0</v>
      </c>
      <c r="AD84" s="30">
        <f aca="true" t="shared" si="14" ref="AD84:AD108">COUNTA(C84:AA84)-AC84-AE84-AF84</f>
        <v>0</v>
      </c>
      <c r="AE84" s="30">
        <f aca="true" t="shared" si="15" ref="AE84:AE108">COUNTIF(C84:AA84,"0")</f>
        <v>0</v>
      </c>
      <c r="AF84" s="30">
        <f aca="true" t="shared" si="16" ref="AF84:AF108">COUNTIF(C84:AA84,"X")</f>
        <v>0</v>
      </c>
      <c r="AG84" s="21">
        <f aca="true" t="shared" si="17" ref="AG84:AG108">IF(AB84&lt;&gt;"",ROUND((AB84*100)/AB$82,0),"")</f>
      </c>
      <c r="AH84" s="14">
        <f aca="true" t="shared" si="18" ref="AH84:AH108">IF(AG84&lt;&gt;"",IF(AG84&gt;89,"Excelente",IF(AG84&gt;74,"Sat. Bem",IF(AG84&gt;55,"Satisfaz",IF(AG84&gt;49,"Sat. Pouco",IF(AG84&gt;20,"Não Sat.",IF(AG84&gt;=0,"M. Fraco","")))))),"")</f>
      </c>
      <c r="AI84" s="20">
        <f aca="true" t="shared" si="19" ref="AI84:AI108">COUNTA(C84:AA84)</f>
        <v>0</v>
      </c>
    </row>
    <row r="85" spans="1:35" ht="13.5">
      <c r="A85" s="11">
        <v>2</v>
      </c>
      <c r="B85" s="72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26">
        <f t="shared" si="12"/>
      </c>
      <c r="AC85" s="30">
        <f t="shared" si="13"/>
        <v>0</v>
      </c>
      <c r="AD85" s="30">
        <f t="shared" si="14"/>
        <v>0</v>
      </c>
      <c r="AE85" s="30">
        <f t="shared" si="15"/>
        <v>0</v>
      </c>
      <c r="AF85" s="30">
        <f t="shared" si="16"/>
        <v>0</v>
      </c>
      <c r="AG85" s="21">
        <f t="shared" si="17"/>
      </c>
      <c r="AH85" s="14">
        <f t="shared" si="18"/>
      </c>
      <c r="AI85" s="20">
        <f t="shared" si="19"/>
        <v>0</v>
      </c>
    </row>
    <row r="86" spans="1:35" ht="13.5">
      <c r="A86" s="11">
        <v>3</v>
      </c>
      <c r="B86" s="72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5"/>
      <c r="AB86" s="26">
        <f t="shared" si="12"/>
      </c>
      <c r="AC86" s="30">
        <f t="shared" si="13"/>
        <v>0</v>
      </c>
      <c r="AD86" s="30">
        <f t="shared" si="14"/>
        <v>0</v>
      </c>
      <c r="AE86" s="30">
        <f t="shared" si="15"/>
        <v>0</v>
      </c>
      <c r="AF86" s="30">
        <f t="shared" si="16"/>
        <v>0</v>
      </c>
      <c r="AG86" s="21">
        <f t="shared" si="17"/>
      </c>
      <c r="AH86" s="14">
        <f t="shared" si="18"/>
      </c>
      <c r="AI86" s="20">
        <f t="shared" si="19"/>
        <v>0</v>
      </c>
    </row>
    <row r="87" spans="1:35" ht="13.5">
      <c r="A87" s="11">
        <v>4</v>
      </c>
      <c r="B87" s="72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26">
        <f t="shared" si="12"/>
      </c>
      <c r="AC87" s="30">
        <f t="shared" si="13"/>
        <v>0</v>
      </c>
      <c r="AD87" s="30">
        <f t="shared" si="14"/>
        <v>0</v>
      </c>
      <c r="AE87" s="30">
        <f t="shared" si="15"/>
        <v>0</v>
      </c>
      <c r="AF87" s="30">
        <f t="shared" si="16"/>
        <v>0</v>
      </c>
      <c r="AG87" s="21">
        <f t="shared" si="17"/>
      </c>
      <c r="AH87" s="14">
        <f t="shared" si="18"/>
      </c>
      <c r="AI87" s="20">
        <f t="shared" si="19"/>
        <v>0</v>
      </c>
    </row>
    <row r="88" spans="1:35" ht="13.5">
      <c r="A88" s="11">
        <v>5</v>
      </c>
      <c r="B88" s="72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26">
        <f t="shared" si="12"/>
      </c>
      <c r="AC88" s="30">
        <f t="shared" si="13"/>
        <v>0</v>
      </c>
      <c r="AD88" s="30">
        <f t="shared" si="14"/>
        <v>0</v>
      </c>
      <c r="AE88" s="30">
        <f t="shared" si="15"/>
        <v>0</v>
      </c>
      <c r="AF88" s="30">
        <f t="shared" si="16"/>
        <v>0</v>
      </c>
      <c r="AG88" s="21">
        <f t="shared" si="17"/>
      </c>
      <c r="AH88" s="14">
        <f t="shared" si="18"/>
      </c>
      <c r="AI88" s="20">
        <f t="shared" si="19"/>
        <v>0</v>
      </c>
    </row>
    <row r="89" spans="1:35" ht="13.5">
      <c r="A89" s="11">
        <v>6</v>
      </c>
      <c r="B89" s="72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26">
        <f t="shared" si="12"/>
      </c>
      <c r="AC89" s="30">
        <f t="shared" si="13"/>
        <v>0</v>
      </c>
      <c r="AD89" s="30">
        <f t="shared" si="14"/>
        <v>0</v>
      </c>
      <c r="AE89" s="30">
        <f t="shared" si="15"/>
        <v>0</v>
      </c>
      <c r="AF89" s="30">
        <f t="shared" si="16"/>
        <v>0</v>
      </c>
      <c r="AG89" s="21">
        <f t="shared" si="17"/>
      </c>
      <c r="AH89" s="14">
        <f t="shared" si="18"/>
      </c>
      <c r="AI89" s="20">
        <f t="shared" si="19"/>
        <v>0</v>
      </c>
    </row>
    <row r="90" spans="1:35" ht="13.5">
      <c r="A90" s="11">
        <v>7</v>
      </c>
      <c r="B90" s="72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26">
        <f t="shared" si="12"/>
      </c>
      <c r="AC90" s="30">
        <f t="shared" si="13"/>
        <v>0</v>
      </c>
      <c r="AD90" s="30">
        <f t="shared" si="14"/>
        <v>0</v>
      </c>
      <c r="AE90" s="30">
        <f t="shared" si="15"/>
        <v>0</v>
      </c>
      <c r="AF90" s="30">
        <f t="shared" si="16"/>
        <v>0</v>
      </c>
      <c r="AG90" s="21">
        <f t="shared" si="17"/>
      </c>
      <c r="AH90" s="14">
        <f t="shared" si="18"/>
      </c>
      <c r="AI90" s="20">
        <f t="shared" si="19"/>
        <v>0</v>
      </c>
    </row>
    <row r="91" spans="1:35" ht="13.5">
      <c r="A91" s="11">
        <v>8</v>
      </c>
      <c r="B91" s="72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26">
        <f t="shared" si="12"/>
      </c>
      <c r="AC91" s="30">
        <f t="shared" si="13"/>
        <v>0</v>
      </c>
      <c r="AD91" s="30">
        <f t="shared" si="14"/>
        <v>0</v>
      </c>
      <c r="AE91" s="30">
        <f t="shared" si="15"/>
        <v>0</v>
      </c>
      <c r="AF91" s="30">
        <f t="shared" si="16"/>
        <v>0</v>
      </c>
      <c r="AG91" s="21">
        <f t="shared" si="17"/>
      </c>
      <c r="AH91" s="14">
        <f t="shared" si="18"/>
      </c>
      <c r="AI91" s="20">
        <f t="shared" si="19"/>
        <v>0</v>
      </c>
    </row>
    <row r="92" spans="1:35" ht="13.5">
      <c r="A92" s="11">
        <v>9</v>
      </c>
      <c r="B92" s="72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26">
        <f t="shared" si="12"/>
      </c>
      <c r="AC92" s="30">
        <f t="shared" si="13"/>
        <v>0</v>
      </c>
      <c r="AD92" s="30">
        <f t="shared" si="14"/>
        <v>0</v>
      </c>
      <c r="AE92" s="30">
        <f t="shared" si="15"/>
        <v>0</v>
      </c>
      <c r="AF92" s="30">
        <f t="shared" si="16"/>
        <v>0</v>
      </c>
      <c r="AG92" s="21">
        <f t="shared" si="17"/>
      </c>
      <c r="AH92" s="14">
        <f t="shared" si="18"/>
      </c>
      <c r="AI92" s="20">
        <f t="shared" si="19"/>
        <v>0</v>
      </c>
    </row>
    <row r="93" spans="1:35" ht="13.5">
      <c r="A93" s="11">
        <v>10</v>
      </c>
      <c r="B93" s="72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26">
        <f t="shared" si="12"/>
      </c>
      <c r="AC93" s="30">
        <f t="shared" si="13"/>
        <v>0</v>
      </c>
      <c r="AD93" s="30">
        <f t="shared" si="14"/>
        <v>0</v>
      </c>
      <c r="AE93" s="30">
        <f t="shared" si="15"/>
        <v>0</v>
      </c>
      <c r="AF93" s="30">
        <f t="shared" si="16"/>
        <v>0</v>
      </c>
      <c r="AG93" s="21">
        <f t="shared" si="17"/>
      </c>
      <c r="AH93" s="14">
        <f t="shared" si="18"/>
      </c>
      <c r="AI93" s="20">
        <f t="shared" si="19"/>
        <v>0</v>
      </c>
    </row>
    <row r="94" spans="1:35" ht="13.5">
      <c r="A94" s="11">
        <v>11</v>
      </c>
      <c r="B94" s="72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26">
        <f t="shared" si="12"/>
      </c>
      <c r="AC94" s="30">
        <f t="shared" si="13"/>
        <v>0</v>
      </c>
      <c r="AD94" s="30">
        <f t="shared" si="14"/>
        <v>0</v>
      </c>
      <c r="AE94" s="30">
        <f t="shared" si="15"/>
        <v>0</v>
      </c>
      <c r="AF94" s="30">
        <f t="shared" si="16"/>
        <v>0</v>
      </c>
      <c r="AG94" s="21">
        <f t="shared" si="17"/>
      </c>
      <c r="AH94" s="14">
        <f t="shared" si="18"/>
      </c>
      <c r="AI94" s="20">
        <f t="shared" si="19"/>
        <v>0</v>
      </c>
    </row>
    <row r="95" spans="1:35" ht="13.5">
      <c r="A95" s="11">
        <v>12</v>
      </c>
      <c r="B95" s="7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26">
        <f t="shared" si="12"/>
      </c>
      <c r="AC95" s="30">
        <f t="shared" si="13"/>
        <v>0</v>
      </c>
      <c r="AD95" s="30">
        <f t="shared" si="14"/>
        <v>0</v>
      </c>
      <c r="AE95" s="30">
        <f t="shared" si="15"/>
        <v>0</v>
      </c>
      <c r="AF95" s="30">
        <f t="shared" si="16"/>
        <v>0</v>
      </c>
      <c r="AG95" s="21">
        <f t="shared" si="17"/>
      </c>
      <c r="AH95" s="14">
        <f t="shared" si="18"/>
      </c>
      <c r="AI95" s="20">
        <f t="shared" si="19"/>
        <v>0</v>
      </c>
    </row>
    <row r="96" spans="1:35" ht="13.5">
      <c r="A96" s="11">
        <v>13</v>
      </c>
      <c r="B96" s="72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26">
        <f t="shared" si="12"/>
      </c>
      <c r="AC96" s="30">
        <f t="shared" si="13"/>
        <v>0</v>
      </c>
      <c r="AD96" s="30">
        <f t="shared" si="14"/>
        <v>0</v>
      </c>
      <c r="AE96" s="30">
        <f t="shared" si="15"/>
        <v>0</v>
      </c>
      <c r="AF96" s="30">
        <f t="shared" si="16"/>
        <v>0</v>
      </c>
      <c r="AG96" s="21">
        <f t="shared" si="17"/>
      </c>
      <c r="AH96" s="14">
        <f t="shared" si="18"/>
      </c>
      <c r="AI96" s="20">
        <f t="shared" si="19"/>
        <v>0</v>
      </c>
    </row>
    <row r="97" spans="1:35" ht="13.5">
      <c r="A97" s="11">
        <v>14</v>
      </c>
      <c r="B97" s="72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26">
        <f t="shared" si="12"/>
      </c>
      <c r="AC97" s="30">
        <f t="shared" si="13"/>
        <v>0</v>
      </c>
      <c r="AD97" s="30">
        <f t="shared" si="14"/>
        <v>0</v>
      </c>
      <c r="AE97" s="30">
        <f t="shared" si="15"/>
        <v>0</v>
      </c>
      <c r="AF97" s="30">
        <f t="shared" si="16"/>
        <v>0</v>
      </c>
      <c r="AG97" s="21">
        <f t="shared" si="17"/>
      </c>
      <c r="AH97" s="14">
        <f t="shared" si="18"/>
      </c>
      <c r="AI97" s="20">
        <f t="shared" si="19"/>
        <v>0</v>
      </c>
    </row>
    <row r="98" spans="1:35" ht="13.5">
      <c r="A98" s="11">
        <v>15</v>
      </c>
      <c r="B98" s="72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26">
        <f t="shared" si="12"/>
      </c>
      <c r="AC98" s="30">
        <f t="shared" si="13"/>
        <v>0</v>
      </c>
      <c r="AD98" s="30">
        <f t="shared" si="14"/>
        <v>0</v>
      </c>
      <c r="AE98" s="30">
        <f t="shared" si="15"/>
        <v>0</v>
      </c>
      <c r="AF98" s="30">
        <f t="shared" si="16"/>
        <v>0</v>
      </c>
      <c r="AG98" s="21">
        <f t="shared" si="17"/>
      </c>
      <c r="AH98" s="14">
        <f t="shared" si="18"/>
      </c>
      <c r="AI98" s="20">
        <f t="shared" si="19"/>
        <v>0</v>
      </c>
    </row>
    <row r="99" spans="1:35" ht="13.5">
      <c r="A99" s="11">
        <v>16</v>
      </c>
      <c r="B99" s="72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26">
        <f t="shared" si="12"/>
      </c>
      <c r="AC99" s="30">
        <f t="shared" si="13"/>
        <v>0</v>
      </c>
      <c r="AD99" s="30">
        <f t="shared" si="14"/>
        <v>0</v>
      </c>
      <c r="AE99" s="30">
        <f t="shared" si="15"/>
        <v>0</v>
      </c>
      <c r="AF99" s="30">
        <f t="shared" si="16"/>
        <v>0</v>
      </c>
      <c r="AG99" s="21">
        <f t="shared" si="17"/>
      </c>
      <c r="AH99" s="14">
        <f t="shared" si="18"/>
      </c>
      <c r="AI99" s="20">
        <f t="shared" si="19"/>
        <v>0</v>
      </c>
    </row>
    <row r="100" spans="1:35" ht="13.5">
      <c r="A100" s="11">
        <v>17</v>
      </c>
      <c r="B100" s="72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26">
        <f t="shared" si="12"/>
      </c>
      <c r="AC100" s="30">
        <f t="shared" si="13"/>
        <v>0</v>
      </c>
      <c r="AD100" s="30">
        <f t="shared" si="14"/>
        <v>0</v>
      </c>
      <c r="AE100" s="30">
        <f t="shared" si="15"/>
        <v>0</v>
      </c>
      <c r="AF100" s="30">
        <f t="shared" si="16"/>
        <v>0</v>
      </c>
      <c r="AG100" s="21">
        <f t="shared" si="17"/>
      </c>
      <c r="AH100" s="14">
        <f t="shared" si="18"/>
      </c>
      <c r="AI100" s="20">
        <f t="shared" si="19"/>
        <v>0</v>
      </c>
    </row>
    <row r="101" spans="1:35" ht="13.5">
      <c r="A101" s="11">
        <v>18</v>
      </c>
      <c r="B101" s="72"/>
      <c r="C101" s="49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6"/>
      <c r="AB101" s="26">
        <f t="shared" si="12"/>
      </c>
      <c r="AC101" s="30">
        <f t="shared" si="13"/>
        <v>0</v>
      </c>
      <c r="AD101" s="30">
        <f t="shared" si="14"/>
        <v>0</v>
      </c>
      <c r="AE101" s="30">
        <f t="shared" si="15"/>
        <v>0</v>
      </c>
      <c r="AF101" s="30">
        <f t="shared" si="16"/>
        <v>0</v>
      </c>
      <c r="AG101" s="21">
        <f t="shared" si="17"/>
      </c>
      <c r="AH101" s="14">
        <f t="shared" si="18"/>
      </c>
      <c r="AI101" s="20">
        <f t="shared" si="19"/>
        <v>0</v>
      </c>
    </row>
    <row r="102" spans="1:35" ht="13.5">
      <c r="A102" s="11">
        <v>19</v>
      </c>
      <c r="B102" s="73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7"/>
      <c r="AB102" s="26">
        <f t="shared" si="12"/>
      </c>
      <c r="AC102" s="30">
        <f t="shared" si="13"/>
        <v>0</v>
      </c>
      <c r="AD102" s="30">
        <f t="shared" si="14"/>
        <v>0</v>
      </c>
      <c r="AE102" s="30">
        <f t="shared" si="15"/>
        <v>0</v>
      </c>
      <c r="AF102" s="30">
        <f t="shared" si="16"/>
        <v>0</v>
      </c>
      <c r="AG102" s="21">
        <f t="shared" si="17"/>
      </c>
      <c r="AH102" s="14">
        <f t="shared" si="18"/>
      </c>
      <c r="AI102" s="20">
        <f t="shared" si="19"/>
        <v>0</v>
      </c>
    </row>
    <row r="103" spans="1:35" ht="13.5">
      <c r="A103" s="11">
        <v>20</v>
      </c>
      <c r="B103" s="73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7"/>
      <c r="AB103" s="26">
        <f t="shared" si="12"/>
      </c>
      <c r="AC103" s="30">
        <f t="shared" si="13"/>
        <v>0</v>
      </c>
      <c r="AD103" s="30">
        <f t="shared" si="14"/>
        <v>0</v>
      </c>
      <c r="AE103" s="30">
        <f t="shared" si="15"/>
        <v>0</v>
      </c>
      <c r="AF103" s="30">
        <f t="shared" si="16"/>
        <v>0</v>
      </c>
      <c r="AG103" s="21">
        <f t="shared" si="17"/>
      </c>
      <c r="AH103" s="14">
        <f t="shared" si="18"/>
      </c>
      <c r="AI103" s="20">
        <f t="shared" si="19"/>
        <v>0</v>
      </c>
    </row>
    <row r="104" spans="1:35" ht="13.5">
      <c r="A104" s="11">
        <v>21</v>
      </c>
      <c r="B104" s="73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26">
        <f t="shared" si="12"/>
      </c>
      <c r="AC104" s="30">
        <f t="shared" si="13"/>
        <v>0</v>
      </c>
      <c r="AD104" s="30">
        <f t="shared" si="14"/>
        <v>0</v>
      </c>
      <c r="AE104" s="30">
        <f t="shared" si="15"/>
        <v>0</v>
      </c>
      <c r="AF104" s="30">
        <f t="shared" si="16"/>
        <v>0</v>
      </c>
      <c r="AG104" s="21">
        <f t="shared" si="17"/>
      </c>
      <c r="AH104" s="14">
        <f t="shared" si="18"/>
      </c>
      <c r="AI104" s="20">
        <f t="shared" si="19"/>
        <v>0</v>
      </c>
    </row>
    <row r="105" spans="1:35" ht="13.5">
      <c r="A105" s="11">
        <v>22</v>
      </c>
      <c r="B105" s="73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26">
        <f t="shared" si="12"/>
      </c>
      <c r="AC105" s="30">
        <f t="shared" si="13"/>
        <v>0</v>
      </c>
      <c r="AD105" s="30">
        <f t="shared" si="14"/>
        <v>0</v>
      </c>
      <c r="AE105" s="30">
        <f t="shared" si="15"/>
        <v>0</v>
      </c>
      <c r="AF105" s="30">
        <f t="shared" si="16"/>
        <v>0</v>
      </c>
      <c r="AG105" s="21">
        <f t="shared" si="17"/>
      </c>
      <c r="AH105" s="14">
        <f t="shared" si="18"/>
      </c>
      <c r="AI105" s="20">
        <f t="shared" si="19"/>
        <v>0</v>
      </c>
    </row>
    <row r="106" spans="1:35" ht="13.5">
      <c r="A106" s="11">
        <v>23</v>
      </c>
      <c r="B106" s="7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26">
        <f t="shared" si="12"/>
      </c>
      <c r="AC106" s="30">
        <f t="shared" si="13"/>
        <v>0</v>
      </c>
      <c r="AD106" s="30">
        <f t="shared" si="14"/>
        <v>0</v>
      </c>
      <c r="AE106" s="30">
        <f t="shared" si="15"/>
        <v>0</v>
      </c>
      <c r="AF106" s="30">
        <f t="shared" si="16"/>
        <v>0</v>
      </c>
      <c r="AG106" s="21">
        <f t="shared" si="17"/>
      </c>
      <c r="AH106" s="14">
        <f t="shared" si="18"/>
      </c>
      <c r="AI106" s="20">
        <f t="shared" si="19"/>
        <v>0</v>
      </c>
    </row>
    <row r="107" spans="1:35" ht="13.5">
      <c r="A107" s="11">
        <v>24</v>
      </c>
      <c r="B107" s="73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26">
        <f t="shared" si="12"/>
      </c>
      <c r="AC107" s="30">
        <f t="shared" si="13"/>
        <v>0</v>
      </c>
      <c r="AD107" s="30">
        <f t="shared" si="14"/>
        <v>0</v>
      </c>
      <c r="AE107" s="30">
        <f t="shared" si="15"/>
        <v>0</v>
      </c>
      <c r="AF107" s="30">
        <f t="shared" si="16"/>
        <v>0</v>
      </c>
      <c r="AG107" s="21">
        <f t="shared" si="17"/>
      </c>
      <c r="AH107" s="14">
        <f t="shared" si="18"/>
      </c>
      <c r="AI107" s="20">
        <f t="shared" si="19"/>
        <v>0</v>
      </c>
    </row>
    <row r="108" spans="1:35" ht="13.5">
      <c r="A108" s="11">
        <v>25</v>
      </c>
      <c r="B108" s="73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26">
        <f t="shared" si="12"/>
      </c>
      <c r="AC108" s="30">
        <f t="shared" si="13"/>
        <v>0</v>
      </c>
      <c r="AD108" s="30">
        <f t="shared" si="14"/>
        <v>0</v>
      </c>
      <c r="AE108" s="30">
        <f t="shared" si="15"/>
        <v>0</v>
      </c>
      <c r="AF108" s="30">
        <f t="shared" si="16"/>
        <v>0</v>
      </c>
      <c r="AG108" s="21">
        <f t="shared" si="17"/>
      </c>
      <c r="AH108" s="14">
        <f t="shared" si="18"/>
      </c>
      <c r="AI108" s="20">
        <f t="shared" si="19"/>
        <v>0</v>
      </c>
    </row>
    <row r="109" spans="1:35" ht="13.5">
      <c r="A109" s="84" t="s">
        <v>9</v>
      </c>
      <c r="B109" s="33" t="s">
        <v>10</v>
      </c>
      <c r="C109" s="34">
        <f aca="true" t="shared" si="20" ref="C109:AA109">COUNTIF(C84:C108,C82)</f>
        <v>0</v>
      </c>
      <c r="D109" s="34">
        <f t="shared" si="20"/>
        <v>0</v>
      </c>
      <c r="E109" s="34">
        <f t="shared" si="20"/>
        <v>0</v>
      </c>
      <c r="F109" s="34">
        <f t="shared" si="20"/>
        <v>0</v>
      </c>
      <c r="G109" s="34">
        <f t="shared" si="20"/>
        <v>0</v>
      </c>
      <c r="H109" s="34">
        <f t="shared" si="20"/>
        <v>0</v>
      </c>
      <c r="I109" s="34">
        <f t="shared" si="20"/>
        <v>0</v>
      </c>
      <c r="J109" s="34">
        <f t="shared" si="20"/>
        <v>0</v>
      </c>
      <c r="K109" s="34">
        <f t="shared" si="20"/>
        <v>0</v>
      </c>
      <c r="L109" s="34">
        <f t="shared" si="20"/>
        <v>0</v>
      </c>
      <c r="M109" s="34">
        <f t="shared" si="20"/>
        <v>0</v>
      </c>
      <c r="N109" s="34">
        <f t="shared" si="20"/>
        <v>0</v>
      </c>
      <c r="O109" s="34">
        <f t="shared" si="20"/>
        <v>0</v>
      </c>
      <c r="P109" s="34">
        <f t="shared" si="20"/>
        <v>0</v>
      </c>
      <c r="Q109" s="34">
        <f t="shared" si="20"/>
        <v>0</v>
      </c>
      <c r="R109" s="34">
        <f t="shared" si="20"/>
        <v>0</v>
      </c>
      <c r="S109" s="34">
        <f t="shared" si="20"/>
        <v>0</v>
      </c>
      <c r="T109" s="34">
        <f t="shared" si="20"/>
        <v>0</v>
      </c>
      <c r="U109" s="34">
        <f t="shared" si="20"/>
        <v>0</v>
      </c>
      <c r="V109" s="34">
        <f t="shared" si="20"/>
        <v>0</v>
      </c>
      <c r="W109" s="34">
        <f t="shared" si="20"/>
        <v>0</v>
      </c>
      <c r="X109" s="34">
        <f t="shared" si="20"/>
        <v>0</v>
      </c>
      <c r="Y109" s="34">
        <f t="shared" si="20"/>
        <v>0</v>
      </c>
      <c r="Z109" s="34">
        <f t="shared" si="20"/>
        <v>0</v>
      </c>
      <c r="AA109" s="34">
        <f t="shared" si="20"/>
        <v>0</v>
      </c>
      <c r="AB109" s="35"/>
      <c r="AC109" s="35"/>
      <c r="AD109" s="35"/>
      <c r="AE109" s="35"/>
      <c r="AF109" s="35"/>
      <c r="AG109" s="36"/>
      <c r="AH109" s="37"/>
      <c r="AI109" s="20"/>
    </row>
    <row r="110" spans="1:35" ht="13.5">
      <c r="A110" s="84"/>
      <c r="B110" s="38" t="s">
        <v>11</v>
      </c>
      <c r="C110" s="22">
        <f aca="true" t="shared" si="21" ref="C110:AA110">COUNTIF(C84:C108,"&gt;0")-COUNTIF(C84:C108,C82)</f>
        <v>0</v>
      </c>
      <c r="D110" s="22">
        <f t="shared" si="21"/>
        <v>0</v>
      </c>
      <c r="E110" s="22">
        <f t="shared" si="21"/>
        <v>0</v>
      </c>
      <c r="F110" s="22">
        <f t="shared" si="21"/>
        <v>0</v>
      </c>
      <c r="G110" s="22">
        <f t="shared" si="21"/>
        <v>0</v>
      </c>
      <c r="H110" s="22">
        <f t="shared" si="21"/>
        <v>0</v>
      </c>
      <c r="I110" s="22">
        <f t="shared" si="21"/>
        <v>0</v>
      </c>
      <c r="J110" s="22">
        <f t="shared" si="21"/>
        <v>0</v>
      </c>
      <c r="K110" s="22">
        <f t="shared" si="21"/>
        <v>0</v>
      </c>
      <c r="L110" s="22">
        <f t="shared" si="21"/>
        <v>0</v>
      </c>
      <c r="M110" s="22">
        <f t="shared" si="21"/>
        <v>0</v>
      </c>
      <c r="N110" s="22">
        <f t="shared" si="21"/>
        <v>0</v>
      </c>
      <c r="O110" s="22">
        <f t="shared" si="21"/>
        <v>0</v>
      </c>
      <c r="P110" s="22">
        <f t="shared" si="21"/>
        <v>0</v>
      </c>
      <c r="Q110" s="22">
        <f t="shared" si="21"/>
        <v>0</v>
      </c>
      <c r="R110" s="22">
        <f t="shared" si="21"/>
        <v>0</v>
      </c>
      <c r="S110" s="22">
        <f t="shared" si="21"/>
        <v>0</v>
      </c>
      <c r="T110" s="22">
        <f t="shared" si="21"/>
        <v>0</v>
      </c>
      <c r="U110" s="22">
        <f t="shared" si="21"/>
        <v>0</v>
      </c>
      <c r="V110" s="22">
        <f t="shared" si="21"/>
        <v>0</v>
      </c>
      <c r="W110" s="22">
        <f t="shared" si="21"/>
        <v>0</v>
      </c>
      <c r="X110" s="22">
        <f t="shared" si="21"/>
        <v>0</v>
      </c>
      <c r="Y110" s="22">
        <f t="shared" si="21"/>
        <v>0</v>
      </c>
      <c r="Z110" s="22">
        <f t="shared" si="21"/>
        <v>0</v>
      </c>
      <c r="AA110" s="22">
        <f t="shared" si="21"/>
        <v>0</v>
      </c>
      <c r="AB110" s="30"/>
      <c r="AC110" s="30"/>
      <c r="AD110" s="30"/>
      <c r="AE110" s="30"/>
      <c r="AF110" s="30"/>
      <c r="AG110" s="39"/>
      <c r="AH110" s="40"/>
      <c r="AI110" s="20"/>
    </row>
    <row r="111" spans="1:35" ht="13.5">
      <c r="A111" s="84"/>
      <c r="B111" s="38" t="s">
        <v>12</v>
      </c>
      <c r="C111" s="22">
        <f aca="true" t="shared" si="22" ref="C111:AA111">COUNTIF(C84:C108,"0")</f>
        <v>0</v>
      </c>
      <c r="D111" s="22">
        <f t="shared" si="22"/>
        <v>0</v>
      </c>
      <c r="E111" s="22">
        <f t="shared" si="22"/>
        <v>0</v>
      </c>
      <c r="F111" s="22">
        <f t="shared" si="22"/>
        <v>0</v>
      </c>
      <c r="G111" s="22">
        <f t="shared" si="22"/>
        <v>0</v>
      </c>
      <c r="H111" s="22">
        <f t="shared" si="22"/>
        <v>0</v>
      </c>
      <c r="I111" s="22">
        <f t="shared" si="22"/>
        <v>0</v>
      </c>
      <c r="J111" s="22">
        <f t="shared" si="22"/>
        <v>0</v>
      </c>
      <c r="K111" s="22">
        <f t="shared" si="22"/>
        <v>0</v>
      </c>
      <c r="L111" s="22">
        <f t="shared" si="22"/>
        <v>0</v>
      </c>
      <c r="M111" s="22">
        <f t="shared" si="22"/>
        <v>0</v>
      </c>
      <c r="N111" s="22">
        <f t="shared" si="22"/>
        <v>0</v>
      </c>
      <c r="O111" s="22">
        <f t="shared" si="22"/>
        <v>0</v>
      </c>
      <c r="P111" s="22">
        <f t="shared" si="22"/>
        <v>0</v>
      </c>
      <c r="Q111" s="22">
        <f t="shared" si="22"/>
        <v>0</v>
      </c>
      <c r="R111" s="22">
        <f t="shared" si="22"/>
        <v>0</v>
      </c>
      <c r="S111" s="22">
        <f t="shared" si="22"/>
        <v>0</v>
      </c>
      <c r="T111" s="22">
        <f t="shared" si="22"/>
        <v>0</v>
      </c>
      <c r="U111" s="22">
        <f t="shared" si="22"/>
        <v>0</v>
      </c>
      <c r="V111" s="22">
        <f t="shared" si="22"/>
        <v>0</v>
      </c>
      <c r="W111" s="22">
        <f t="shared" si="22"/>
        <v>0</v>
      </c>
      <c r="X111" s="22">
        <f t="shared" si="22"/>
        <v>0</v>
      </c>
      <c r="Y111" s="22">
        <f t="shared" si="22"/>
        <v>0</v>
      </c>
      <c r="Z111" s="22">
        <f t="shared" si="22"/>
        <v>0</v>
      </c>
      <c r="AA111" s="22">
        <f t="shared" si="22"/>
        <v>0</v>
      </c>
      <c r="AB111" s="30"/>
      <c r="AC111" s="30"/>
      <c r="AD111" s="30"/>
      <c r="AE111" s="30"/>
      <c r="AF111" s="30"/>
      <c r="AG111" s="39"/>
      <c r="AH111" s="40"/>
      <c r="AI111" s="20"/>
    </row>
    <row r="112" spans="1:35" ht="14.25" thickBot="1">
      <c r="A112" s="85"/>
      <c r="B112" s="41" t="s">
        <v>13</v>
      </c>
      <c r="C112" s="42">
        <f aca="true" t="shared" si="23" ref="C112:AA112">COUNTIF(C84:C108,"x")</f>
        <v>0</v>
      </c>
      <c r="D112" s="42">
        <f t="shared" si="23"/>
        <v>0</v>
      </c>
      <c r="E112" s="42">
        <f t="shared" si="23"/>
        <v>0</v>
      </c>
      <c r="F112" s="42">
        <f t="shared" si="23"/>
        <v>0</v>
      </c>
      <c r="G112" s="42">
        <f t="shared" si="23"/>
        <v>0</v>
      </c>
      <c r="H112" s="42">
        <f t="shared" si="23"/>
        <v>0</v>
      </c>
      <c r="I112" s="42">
        <f t="shared" si="23"/>
        <v>0</v>
      </c>
      <c r="J112" s="42">
        <f t="shared" si="23"/>
        <v>0</v>
      </c>
      <c r="K112" s="42">
        <f t="shared" si="23"/>
        <v>0</v>
      </c>
      <c r="L112" s="42">
        <f t="shared" si="23"/>
        <v>0</v>
      </c>
      <c r="M112" s="42">
        <f t="shared" si="23"/>
        <v>0</v>
      </c>
      <c r="N112" s="42">
        <f t="shared" si="23"/>
        <v>0</v>
      </c>
      <c r="O112" s="42">
        <f t="shared" si="23"/>
        <v>0</v>
      </c>
      <c r="P112" s="42">
        <f t="shared" si="23"/>
        <v>0</v>
      </c>
      <c r="Q112" s="42">
        <f t="shared" si="23"/>
        <v>0</v>
      </c>
      <c r="R112" s="42">
        <f t="shared" si="23"/>
        <v>0</v>
      </c>
      <c r="S112" s="42">
        <f t="shared" si="23"/>
        <v>0</v>
      </c>
      <c r="T112" s="42">
        <f t="shared" si="23"/>
        <v>0</v>
      </c>
      <c r="U112" s="42">
        <f t="shared" si="23"/>
        <v>0</v>
      </c>
      <c r="V112" s="42">
        <f t="shared" si="23"/>
        <v>0</v>
      </c>
      <c r="W112" s="42">
        <f t="shared" si="23"/>
        <v>0</v>
      </c>
      <c r="X112" s="42">
        <f t="shared" si="23"/>
        <v>0</v>
      </c>
      <c r="Y112" s="42">
        <f t="shared" si="23"/>
        <v>0</v>
      </c>
      <c r="Z112" s="42">
        <f t="shared" si="23"/>
        <v>0</v>
      </c>
      <c r="AA112" s="42">
        <f t="shared" si="23"/>
        <v>0</v>
      </c>
      <c r="AB112" s="43"/>
      <c r="AC112" s="43"/>
      <c r="AD112" s="43"/>
      <c r="AE112" s="43"/>
      <c r="AF112" s="43"/>
      <c r="AG112" s="44"/>
      <c r="AH112" s="45"/>
      <c r="AI112" s="20"/>
    </row>
    <row r="113" ht="13.5" thickTop="1"/>
    <row r="115" spans="1:36" ht="18">
      <c r="A115" s="86" t="str">
        <f>P78</f>
        <v>Teste de Matemática                5 º Ano             Turma E             Data</v>
      </c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86"/>
      <c r="AI115" s="71"/>
      <c r="AJ115" s="71"/>
    </row>
    <row r="117" spans="1:34" ht="18">
      <c r="A117" s="77" t="s">
        <v>18</v>
      </c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</row>
    <row r="120" spans="2:5" ht="12.75">
      <c r="B120" s="57"/>
      <c r="C120" s="58"/>
      <c r="D120" s="58"/>
      <c r="E120" s="59"/>
    </row>
    <row r="121" spans="2:5" ht="12.75">
      <c r="B121" s="75" t="s">
        <v>20</v>
      </c>
      <c r="C121" s="76"/>
      <c r="D121" s="52"/>
      <c r="E121" s="54">
        <f>COUNTA(B84:B108)</f>
        <v>0</v>
      </c>
    </row>
    <row r="122" spans="2:5" ht="12.75">
      <c r="B122" s="55"/>
      <c r="C122" s="51"/>
      <c r="D122" s="51"/>
      <c r="E122" s="56"/>
    </row>
    <row r="123" spans="2:5" ht="12.75">
      <c r="B123" s="53" t="s">
        <v>19</v>
      </c>
      <c r="C123" s="52"/>
      <c r="D123" s="52"/>
      <c r="E123" s="54">
        <f>25-COUNTIF(AB84:AB108,"")</f>
        <v>0</v>
      </c>
    </row>
    <row r="124" spans="2:5" ht="12.75">
      <c r="B124" s="55"/>
      <c r="C124" s="51"/>
      <c r="D124" s="51"/>
      <c r="E124" s="56"/>
    </row>
    <row r="125" spans="2:5" ht="12.75">
      <c r="B125" s="53" t="s">
        <v>21</v>
      </c>
      <c r="C125" s="52" t="s">
        <v>15</v>
      </c>
      <c r="D125" s="52"/>
      <c r="E125" s="54" t="e">
        <f>AVERAGE(AG84:AG108)</f>
        <v>#DIV/0!</v>
      </c>
    </row>
    <row r="126" spans="2:5" ht="12.75">
      <c r="B126" s="55"/>
      <c r="C126" s="51"/>
      <c r="D126" s="51"/>
      <c r="E126" s="56"/>
    </row>
    <row r="127" spans="2:5" ht="12.75">
      <c r="B127" s="53" t="s">
        <v>22</v>
      </c>
      <c r="C127" s="52" t="s">
        <v>15</v>
      </c>
      <c r="D127" s="52"/>
      <c r="E127" s="54" t="e">
        <f>MODE(AG84:AG108)</f>
        <v>#N/A</v>
      </c>
    </row>
    <row r="128" spans="2:5" ht="12.75">
      <c r="B128" s="55"/>
      <c r="C128" s="51"/>
      <c r="D128" s="51"/>
      <c r="E128" s="56"/>
    </row>
    <row r="129" spans="2:5" ht="12.75">
      <c r="B129" s="53" t="s">
        <v>23</v>
      </c>
      <c r="C129" s="52" t="s">
        <v>15</v>
      </c>
      <c r="D129" s="52"/>
      <c r="E129" s="54">
        <f>MAX(AG84:AG108)</f>
        <v>0</v>
      </c>
    </row>
    <row r="130" spans="2:5" ht="12.75">
      <c r="B130" s="55"/>
      <c r="C130" s="51"/>
      <c r="D130" s="51"/>
      <c r="E130" s="56"/>
    </row>
    <row r="131" spans="2:5" ht="12.75">
      <c r="B131" s="53" t="s">
        <v>24</v>
      </c>
      <c r="C131" s="52" t="s">
        <v>15</v>
      </c>
      <c r="D131" s="52"/>
      <c r="E131" s="54">
        <f>MIN(AG84:AG108)</f>
        <v>0</v>
      </c>
    </row>
    <row r="132" spans="2:5" ht="12.75">
      <c r="B132" s="55"/>
      <c r="C132" s="51"/>
      <c r="D132" s="51"/>
      <c r="E132" s="56"/>
    </row>
    <row r="133" spans="2:5" ht="12.75">
      <c r="B133" s="53" t="s">
        <v>25</v>
      </c>
      <c r="C133" s="52"/>
      <c r="D133" s="52"/>
      <c r="E133" s="54">
        <f>COUNTIF(AG84:AG108,"&gt;=50")</f>
        <v>0</v>
      </c>
    </row>
    <row r="134" spans="2:5" ht="12.75">
      <c r="B134" s="55"/>
      <c r="C134" s="51"/>
      <c r="D134" s="51"/>
      <c r="E134" s="56"/>
    </row>
    <row r="135" spans="2:5" ht="12.75">
      <c r="B135" s="53" t="s">
        <v>26</v>
      </c>
      <c r="C135" s="52"/>
      <c r="D135" s="52"/>
      <c r="E135" s="54">
        <f>COUNTIF(AG84:AG108,"&lt;50")</f>
        <v>0</v>
      </c>
    </row>
    <row r="136" spans="2:5" ht="12.75">
      <c r="B136" s="55"/>
      <c r="C136" s="51"/>
      <c r="D136" s="51"/>
      <c r="E136" s="56"/>
    </row>
    <row r="137" spans="2:5" ht="12.75">
      <c r="B137" s="53" t="s">
        <v>33</v>
      </c>
      <c r="C137" s="69">
        <f>COUNTIF(AH84:AH108,"Excelente")</f>
        <v>0</v>
      </c>
      <c r="D137" s="67" t="e">
        <f>ROUND((C137/E123*100),1)</f>
        <v>#DIV/0!</v>
      </c>
      <c r="E137" s="65" t="s">
        <v>15</v>
      </c>
    </row>
    <row r="138" spans="2:5" ht="12.75">
      <c r="B138" s="55"/>
      <c r="C138" s="70"/>
      <c r="D138" s="68"/>
      <c r="E138" s="66"/>
    </row>
    <row r="139" spans="2:5" ht="12.75">
      <c r="B139" s="53" t="s">
        <v>32</v>
      </c>
      <c r="C139" s="69">
        <f>COUNTIF(AH84:AH108,"Sat. Bem")</f>
        <v>0</v>
      </c>
      <c r="D139" s="67" t="e">
        <f>ROUND((C139/E123*100),1)</f>
        <v>#DIV/0!</v>
      </c>
      <c r="E139" s="65" t="s">
        <v>15</v>
      </c>
    </row>
    <row r="140" spans="2:5" ht="12.75">
      <c r="B140" s="55"/>
      <c r="C140" s="70"/>
      <c r="D140" s="68"/>
      <c r="E140" s="66"/>
    </row>
    <row r="141" spans="2:5" ht="12.75">
      <c r="B141" s="53" t="s">
        <v>31</v>
      </c>
      <c r="C141" s="69">
        <f>COUNTIF(AH84:AH108,"Satisfaz")</f>
        <v>0</v>
      </c>
      <c r="D141" s="67" t="e">
        <f>ROUND((C141/E123*100),1)</f>
        <v>#DIV/0!</v>
      </c>
      <c r="E141" s="65" t="s">
        <v>15</v>
      </c>
    </row>
    <row r="142" spans="2:5" ht="12.75">
      <c r="B142" s="55"/>
      <c r="C142" s="70"/>
      <c r="D142" s="68"/>
      <c r="E142" s="66"/>
    </row>
    <row r="143" spans="2:5" ht="12.75">
      <c r="B143" s="53" t="s">
        <v>30</v>
      </c>
      <c r="C143" s="69">
        <f>COUNTIF(AH84:AH108,"Sat. Pouco")</f>
        <v>0</v>
      </c>
      <c r="D143" s="67" t="e">
        <f>ROUND((C143/E123*100),1)</f>
        <v>#DIV/0!</v>
      </c>
      <c r="E143" s="65" t="s">
        <v>15</v>
      </c>
    </row>
    <row r="144" spans="2:5" ht="12.75">
      <c r="B144" s="55"/>
      <c r="C144" s="70"/>
      <c r="D144" s="68"/>
      <c r="E144" s="66"/>
    </row>
    <row r="145" spans="2:5" ht="12.75">
      <c r="B145" s="53" t="s">
        <v>29</v>
      </c>
      <c r="C145" s="69">
        <f>COUNTIF(AH84:AH108,"Não Sat.")</f>
        <v>0</v>
      </c>
      <c r="D145" s="67" t="e">
        <f>ROUND((C145/E123*100),1)</f>
        <v>#DIV/0!</v>
      </c>
      <c r="E145" s="65" t="s">
        <v>15</v>
      </c>
    </row>
    <row r="146" spans="2:5" ht="12.75">
      <c r="B146" s="55"/>
      <c r="C146" s="70"/>
      <c r="D146" s="68"/>
      <c r="E146" s="66"/>
    </row>
    <row r="147" spans="2:5" ht="12.75">
      <c r="B147" s="53" t="s">
        <v>28</v>
      </c>
      <c r="C147" s="69">
        <f>COUNTIF(AH84:AH108,"M. Fraco")</f>
        <v>0</v>
      </c>
      <c r="D147" s="67" t="e">
        <f>ROUND((C147/E123*100),1)</f>
        <v>#DIV/0!</v>
      </c>
      <c r="E147" s="65" t="s">
        <v>15</v>
      </c>
    </row>
    <row r="148" spans="2:5" ht="12.75">
      <c r="B148" s="61"/>
      <c r="C148" s="46"/>
      <c r="D148" s="46"/>
      <c r="E148" s="62"/>
    </row>
    <row r="149" spans="2:5" ht="12.75">
      <c r="B149" s="61"/>
      <c r="C149" s="46"/>
      <c r="D149" s="46"/>
      <c r="E149" s="62"/>
    </row>
    <row r="150" spans="2:5" ht="12.75">
      <c r="B150" s="61"/>
      <c r="C150" s="46"/>
      <c r="D150" s="46"/>
      <c r="E150" s="62"/>
    </row>
    <row r="151" spans="2:5" ht="12.75">
      <c r="B151" s="63"/>
      <c r="C151" s="47"/>
      <c r="D151" s="47"/>
      <c r="E151" s="64"/>
    </row>
    <row r="155" spans="1:36" ht="15.75">
      <c r="A155" s="60"/>
      <c r="B155" s="60"/>
      <c r="C155" s="74" t="s">
        <v>27</v>
      </c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60"/>
      <c r="O155" s="60"/>
      <c r="P155" s="60" t="s">
        <v>38</v>
      </c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1"/>
      <c r="AJ155" s="1"/>
    </row>
    <row r="157" ht="13.5" thickBot="1"/>
    <row r="158" spans="1:36" ht="13.5" thickTop="1">
      <c r="A158" s="9"/>
      <c r="B158" s="27" t="s">
        <v>0</v>
      </c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3" t="s">
        <v>1</v>
      </c>
      <c r="AC158" s="81" t="s">
        <v>2</v>
      </c>
      <c r="AD158" s="82"/>
      <c r="AE158" s="82"/>
      <c r="AF158" s="83"/>
      <c r="AG158" s="79" t="s">
        <v>14</v>
      </c>
      <c r="AH158" s="80"/>
      <c r="AI158" s="19"/>
      <c r="AJ158" s="3"/>
    </row>
    <row r="159" spans="1:35" ht="26.25">
      <c r="A159" s="10"/>
      <c r="B159" s="15" t="s">
        <v>17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24">
        <f>SUM(C159:AA159)</f>
        <v>0</v>
      </c>
      <c r="AC159" s="29" t="s">
        <v>3</v>
      </c>
      <c r="AD159" s="29" t="s">
        <v>4</v>
      </c>
      <c r="AE159" s="29" t="s">
        <v>5</v>
      </c>
      <c r="AF159" s="29" t="s">
        <v>6</v>
      </c>
      <c r="AG159" s="8" t="s">
        <v>15</v>
      </c>
      <c r="AH159" s="18" t="s">
        <v>16</v>
      </c>
      <c r="AI159" s="20"/>
    </row>
    <row r="160" spans="1:35" ht="12.75">
      <c r="A160" s="16" t="s">
        <v>7</v>
      </c>
      <c r="B160" s="17" t="s">
        <v>8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25"/>
      <c r="AC160" s="31"/>
      <c r="AD160" s="31"/>
      <c r="AE160" s="31"/>
      <c r="AF160" s="32"/>
      <c r="AG160" s="13"/>
      <c r="AH160" s="12"/>
      <c r="AI160" s="20"/>
    </row>
    <row r="161" spans="1:35" ht="13.5">
      <c r="A161" s="11">
        <v>1</v>
      </c>
      <c r="B161" s="72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26">
        <f aca="true" t="shared" si="24" ref="AB161:AB185">IF(AI161&lt;&gt;0,SUM(C161:AA161),"")</f>
      </c>
      <c r="AC161" s="30">
        <f aca="true" t="shared" si="25" ref="AC161:AC185">SUM(COUNTIF(C161,C$159),COUNTIF(D161,D$159),COUNTIF(E161,E$159),COUNTIF(F161,F$159),COUNTIF(G161,G$159),COUNTIF(H161,H$159),COUNTIF(I161,I$159),COUNTIF(J161,J$159),COUNTIF(K161,K$159),COUNTIF(L161,L$159),COUNTIF(M161,M$159),COUNTIF(N161,N$159),COUNTIF(O161,O$159),COUNTIF(P161,P$159),COUNTIF(Q161,Q$159),COUNTIF(R161,R$159),COUNTIF(S161,S$159),COUNTIF(T161,T$159),COUNTIF(U161,U$159),COUNTIF(V161,V$159),COUNTIF(W161,W$159),COUNTIF(X161,X$159),COUNTIF(Y161,Y$159),COUNTIF(Z161,Z$159),COUNTIF(AA161,AA$159))</f>
        <v>0</v>
      </c>
      <c r="AD161" s="30">
        <f aca="true" t="shared" si="26" ref="AD161:AD185">COUNTA(C161:AA161)-AC161-AE161-AF161</f>
        <v>0</v>
      </c>
      <c r="AE161" s="30">
        <f aca="true" t="shared" si="27" ref="AE161:AE185">COUNTIF(C161:AA161,"0")</f>
        <v>0</v>
      </c>
      <c r="AF161" s="30">
        <f aca="true" t="shared" si="28" ref="AF161:AF185">COUNTIF(C161:AA161,"X")</f>
        <v>0</v>
      </c>
      <c r="AG161" s="21">
        <f aca="true" t="shared" si="29" ref="AG161:AG185">IF(AB161&lt;&gt;"",ROUND((AB161*100)/AB$159,0),"")</f>
      </c>
      <c r="AH161" s="14">
        <f aca="true" t="shared" si="30" ref="AH161:AH185">IF(AG161&lt;&gt;"",IF(AG161&gt;89,"Excelente",IF(AG161&gt;74,"Sat. Bem",IF(AG161&gt;55,"Satisfaz",IF(AG161&gt;49,"Sat. Pouco",IF(AG161&gt;20,"Não Sat.",IF(AG161&gt;=0,"M. Fraco","")))))),"")</f>
      </c>
      <c r="AI161" s="20">
        <f aca="true" t="shared" si="31" ref="AI161:AI185">COUNTA(C161:AA161)</f>
        <v>0</v>
      </c>
    </row>
    <row r="162" spans="1:35" ht="13.5">
      <c r="A162" s="11">
        <v>2</v>
      </c>
      <c r="B162" s="72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26">
        <f t="shared" si="24"/>
      </c>
      <c r="AC162" s="30">
        <f t="shared" si="25"/>
        <v>0</v>
      </c>
      <c r="AD162" s="30">
        <f t="shared" si="26"/>
        <v>0</v>
      </c>
      <c r="AE162" s="30">
        <f t="shared" si="27"/>
        <v>0</v>
      </c>
      <c r="AF162" s="30">
        <f t="shared" si="28"/>
        <v>0</v>
      </c>
      <c r="AG162" s="21">
        <f t="shared" si="29"/>
      </c>
      <c r="AH162" s="14">
        <f t="shared" si="30"/>
      </c>
      <c r="AI162" s="20">
        <f t="shared" si="31"/>
        <v>0</v>
      </c>
    </row>
    <row r="163" spans="1:35" ht="13.5">
      <c r="A163" s="11">
        <v>3</v>
      </c>
      <c r="B163" s="72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5"/>
      <c r="AB163" s="26">
        <f t="shared" si="24"/>
      </c>
      <c r="AC163" s="30">
        <f t="shared" si="25"/>
        <v>0</v>
      </c>
      <c r="AD163" s="30">
        <f t="shared" si="26"/>
        <v>0</v>
      </c>
      <c r="AE163" s="30">
        <f t="shared" si="27"/>
        <v>0</v>
      </c>
      <c r="AF163" s="30">
        <f t="shared" si="28"/>
        <v>0</v>
      </c>
      <c r="AG163" s="21">
        <f t="shared" si="29"/>
      </c>
      <c r="AH163" s="14">
        <f t="shared" si="30"/>
      </c>
      <c r="AI163" s="20">
        <f t="shared" si="31"/>
        <v>0</v>
      </c>
    </row>
    <row r="164" spans="1:35" ht="13.5">
      <c r="A164" s="11">
        <v>4</v>
      </c>
      <c r="B164" s="72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26">
        <f t="shared" si="24"/>
      </c>
      <c r="AC164" s="30">
        <f t="shared" si="25"/>
        <v>0</v>
      </c>
      <c r="AD164" s="30">
        <f t="shared" si="26"/>
        <v>0</v>
      </c>
      <c r="AE164" s="30">
        <f t="shared" si="27"/>
        <v>0</v>
      </c>
      <c r="AF164" s="30">
        <f t="shared" si="28"/>
        <v>0</v>
      </c>
      <c r="AG164" s="21">
        <f t="shared" si="29"/>
      </c>
      <c r="AH164" s="14">
        <f t="shared" si="30"/>
      </c>
      <c r="AI164" s="20">
        <f t="shared" si="31"/>
        <v>0</v>
      </c>
    </row>
    <row r="165" spans="1:35" ht="13.5">
      <c r="A165" s="11">
        <v>5</v>
      </c>
      <c r="B165" s="72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26">
        <f t="shared" si="24"/>
      </c>
      <c r="AC165" s="30">
        <f t="shared" si="25"/>
        <v>0</v>
      </c>
      <c r="AD165" s="30">
        <f t="shared" si="26"/>
        <v>0</v>
      </c>
      <c r="AE165" s="30">
        <f t="shared" si="27"/>
        <v>0</v>
      </c>
      <c r="AF165" s="30">
        <f t="shared" si="28"/>
        <v>0</v>
      </c>
      <c r="AG165" s="21">
        <f t="shared" si="29"/>
      </c>
      <c r="AH165" s="14">
        <f t="shared" si="30"/>
      </c>
      <c r="AI165" s="20">
        <f t="shared" si="31"/>
        <v>0</v>
      </c>
    </row>
    <row r="166" spans="1:35" ht="13.5">
      <c r="A166" s="11">
        <v>6</v>
      </c>
      <c r="B166" s="72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26">
        <f t="shared" si="24"/>
      </c>
      <c r="AC166" s="30">
        <f t="shared" si="25"/>
        <v>0</v>
      </c>
      <c r="AD166" s="30">
        <f t="shared" si="26"/>
        <v>0</v>
      </c>
      <c r="AE166" s="30">
        <f t="shared" si="27"/>
        <v>0</v>
      </c>
      <c r="AF166" s="30">
        <f t="shared" si="28"/>
        <v>0</v>
      </c>
      <c r="AG166" s="21">
        <f t="shared" si="29"/>
      </c>
      <c r="AH166" s="14">
        <f t="shared" si="30"/>
      </c>
      <c r="AI166" s="20">
        <f t="shared" si="31"/>
        <v>0</v>
      </c>
    </row>
    <row r="167" spans="1:35" ht="13.5">
      <c r="A167" s="11">
        <v>7</v>
      </c>
      <c r="B167" s="72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26">
        <f t="shared" si="24"/>
      </c>
      <c r="AC167" s="30">
        <f t="shared" si="25"/>
        <v>0</v>
      </c>
      <c r="AD167" s="30">
        <f t="shared" si="26"/>
        <v>0</v>
      </c>
      <c r="AE167" s="30">
        <f t="shared" si="27"/>
        <v>0</v>
      </c>
      <c r="AF167" s="30">
        <f t="shared" si="28"/>
        <v>0</v>
      </c>
      <c r="AG167" s="21">
        <f t="shared" si="29"/>
      </c>
      <c r="AH167" s="14">
        <f t="shared" si="30"/>
      </c>
      <c r="AI167" s="20">
        <f t="shared" si="31"/>
        <v>0</v>
      </c>
    </row>
    <row r="168" spans="1:35" ht="13.5">
      <c r="A168" s="11">
        <v>8</v>
      </c>
      <c r="B168" s="72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26">
        <f t="shared" si="24"/>
      </c>
      <c r="AC168" s="30">
        <f t="shared" si="25"/>
        <v>0</v>
      </c>
      <c r="AD168" s="30">
        <f t="shared" si="26"/>
        <v>0</v>
      </c>
      <c r="AE168" s="30">
        <f t="shared" si="27"/>
        <v>0</v>
      </c>
      <c r="AF168" s="30">
        <f t="shared" si="28"/>
        <v>0</v>
      </c>
      <c r="AG168" s="21">
        <f t="shared" si="29"/>
      </c>
      <c r="AH168" s="14">
        <f t="shared" si="30"/>
      </c>
      <c r="AI168" s="20">
        <f t="shared" si="31"/>
        <v>0</v>
      </c>
    </row>
    <row r="169" spans="1:35" ht="13.5">
      <c r="A169" s="11">
        <v>9</v>
      </c>
      <c r="B169" s="72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26">
        <f t="shared" si="24"/>
      </c>
      <c r="AC169" s="30">
        <f t="shared" si="25"/>
        <v>0</v>
      </c>
      <c r="AD169" s="30">
        <f t="shared" si="26"/>
        <v>0</v>
      </c>
      <c r="AE169" s="30">
        <f t="shared" si="27"/>
        <v>0</v>
      </c>
      <c r="AF169" s="30">
        <f t="shared" si="28"/>
        <v>0</v>
      </c>
      <c r="AG169" s="21">
        <f t="shared" si="29"/>
      </c>
      <c r="AH169" s="14">
        <f t="shared" si="30"/>
      </c>
      <c r="AI169" s="20">
        <f t="shared" si="31"/>
        <v>0</v>
      </c>
    </row>
    <row r="170" spans="1:35" ht="13.5">
      <c r="A170" s="11">
        <v>10</v>
      </c>
      <c r="B170" s="72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26">
        <f t="shared" si="24"/>
      </c>
      <c r="AC170" s="30">
        <f t="shared" si="25"/>
        <v>0</v>
      </c>
      <c r="AD170" s="30">
        <f t="shared" si="26"/>
        <v>0</v>
      </c>
      <c r="AE170" s="30">
        <f t="shared" si="27"/>
        <v>0</v>
      </c>
      <c r="AF170" s="30">
        <f t="shared" si="28"/>
        <v>0</v>
      </c>
      <c r="AG170" s="21">
        <f t="shared" si="29"/>
      </c>
      <c r="AH170" s="14">
        <f t="shared" si="30"/>
      </c>
      <c r="AI170" s="20">
        <f t="shared" si="31"/>
        <v>0</v>
      </c>
    </row>
    <row r="171" spans="1:35" ht="13.5">
      <c r="A171" s="11">
        <v>11</v>
      </c>
      <c r="B171" s="72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26">
        <f t="shared" si="24"/>
      </c>
      <c r="AC171" s="30">
        <f t="shared" si="25"/>
        <v>0</v>
      </c>
      <c r="AD171" s="30">
        <f t="shared" si="26"/>
        <v>0</v>
      </c>
      <c r="AE171" s="30">
        <f t="shared" si="27"/>
        <v>0</v>
      </c>
      <c r="AF171" s="30">
        <f t="shared" si="28"/>
        <v>0</v>
      </c>
      <c r="AG171" s="21">
        <f t="shared" si="29"/>
      </c>
      <c r="AH171" s="14">
        <f t="shared" si="30"/>
      </c>
      <c r="AI171" s="20">
        <f t="shared" si="31"/>
        <v>0</v>
      </c>
    </row>
    <row r="172" spans="1:35" ht="13.5">
      <c r="A172" s="11">
        <v>12</v>
      </c>
      <c r="B172" s="72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26">
        <f t="shared" si="24"/>
      </c>
      <c r="AC172" s="30">
        <f t="shared" si="25"/>
        <v>0</v>
      </c>
      <c r="AD172" s="30">
        <f t="shared" si="26"/>
        <v>0</v>
      </c>
      <c r="AE172" s="30">
        <f t="shared" si="27"/>
        <v>0</v>
      </c>
      <c r="AF172" s="30">
        <f t="shared" si="28"/>
        <v>0</v>
      </c>
      <c r="AG172" s="21">
        <f t="shared" si="29"/>
      </c>
      <c r="AH172" s="14">
        <f t="shared" si="30"/>
      </c>
      <c r="AI172" s="20">
        <f t="shared" si="31"/>
        <v>0</v>
      </c>
    </row>
    <row r="173" spans="1:35" ht="13.5">
      <c r="A173" s="11">
        <v>13</v>
      </c>
      <c r="B173" s="72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26">
        <f t="shared" si="24"/>
      </c>
      <c r="AC173" s="30">
        <f t="shared" si="25"/>
        <v>0</v>
      </c>
      <c r="AD173" s="30">
        <f t="shared" si="26"/>
        <v>0</v>
      </c>
      <c r="AE173" s="30">
        <f t="shared" si="27"/>
        <v>0</v>
      </c>
      <c r="AF173" s="30">
        <f t="shared" si="28"/>
        <v>0</v>
      </c>
      <c r="AG173" s="21">
        <f t="shared" si="29"/>
      </c>
      <c r="AH173" s="14">
        <f t="shared" si="30"/>
      </c>
      <c r="AI173" s="20">
        <f t="shared" si="31"/>
        <v>0</v>
      </c>
    </row>
    <row r="174" spans="1:35" ht="13.5">
      <c r="A174" s="11">
        <v>14</v>
      </c>
      <c r="B174" s="72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26">
        <f t="shared" si="24"/>
      </c>
      <c r="AC174" s="30">
        <f t="shared" si="25"/>
        <v>0</v>
      </c>
      <c r="AD174" s="30">
        <f t="shared" si="26"/>
        <v>0</v>
      </c>
      <c r="AE174" s="30">
        <f t="shared" si="27"/>
        <v>0</v>
      </c>
      <c r="AF174" s="30">
        <f t="shared" si="28"/>
        <v>0</v>
      </c>
      <c r="AG174" s="21">
        <f t="shared" si="29"/>
      </c>
      <c r="AH174" s="14">
        <f t="shared" si="30"/>
      </c>
      <c r="AI174" s="20">
        <f t="shared" si="31"/>
        <v>0</v>
      </c>
    </row>
    <row r="175" spans="1:35" ht="13.5">
      <c r="A175" s="11">
        <v>15</v>
      </c>
      <c r="B175" s="72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26">
        <f t="shared" si="24"/>
      </c>
      <c r="AC175" s="30">
        <f t="shared" si="25"/>
        <v>0</v>
      </c>
      <c r="AD175" s="30">
        <f t="shared" si="26"/>
        <v>0</v>
      </c>
      <c r="AE175" s="30">
        <f t="shared" si="27"/>
        <v>0</v>
      </c>
      <c r="AF175" s="30">
        <f t="shared" si="28"/>
        <v>0</v>
      </c>
      <c r="AG175" s="21">
        <f t="shared" si="29"/>
      </c>
      <c r="AH175" s="14">
        <f t="shared" si="30"/>
      </c>
      <c r="AI175" s="20">
        <f t="shared" si="31"/>
        <v>0</v>
      </c>
    </row>
    <row r="176" spans="1:35" ht="13.5">
      <c r="A176" s="11">
        <v>16</v>
      </c>
      <c r="B176" s="72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26">
        <f t="shared" si="24"/>
      </c>
      <c r="AC176" s="30">
        <f t="shared" si="25"/>
        <v>0</v>
      </c>
      <c r="AD176" s="30">
        <f t="shared" si="26"/>
        <v>0</v>
      </c>
      <c r="AE176" s="30">
        <f t="shared" si="27"/>
        <v>0</v>
      </c>
      <c r="AF176" s="30">
        <f t="shared" si="28"/>
        <v>0</v>
      </c>
      <c r="AG176" s="21">
        <f t="shared" si="29"/>
      </c>
      <c r="AH176" s="14">
        <f t="shared" si="30"/>
      </c>
      <c r="AI176" s="20">
        <f t="shared" si="31"/>
        <v>0</v>
      </c>
    </row>
    <row r="177" spans="1:35" ht="13.5">
      <c r="A177" s="11">
        <v>17</v>
      </c>
      <c r="B177" s="72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26">
        <f t="shared" si="24"/>
      </c>
      <c r="AC177" s="30">
        <f t="shared" si="25"/>
        <v>0</v>
      </c>
      <c r="AD177" s="30">
        <f t="shared" si="26"/>
        <v>0</v>
      </c>
      <c r="AE177" s="30">
        <f t="shared" si="27"/>
        <v>0</v>
      </c>
      <c r="AF177" s="30">
        <f t="shared" si="28"/>
        <v>0</v>
      </c>
      <c r="AG177" s="21">
        <f t="shared" si="29"/>
      </c>
      <c r="AH177" s="14">
        <f t="shared" si="30"/>
      </c>
      <c r="AI177" s="20">
        <f t="shared" si="31"/>
        <v>0</v>
      </c>
    </row>
    <row r="178" spans="1:35" ht="13.5">
      <c r="A178" s="11">
        <v>18</v>
      </c>
      <c r="B178" s="72"/>
      <c r="C178" s="49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6"/>
      <c r="AB178" s="26">
        <f t="shared" si="24"/>
      </c>
      <c r="AC178" s="30">
        <f t="shared" si="25"/>
        <v>0</v>
      </c>
      <c r="AD178" s="30">
        <f t="shared" si="26"/>
        <v>0</v>
      </c>
      <c r="AE178" s="30">
        <f t="shared" si="27"/>
        <v>0</v>
      </c>
      <c r="AF178" s="30">
        <f t="shared" si="28"/>
        <v>0</v>
      </c>
      <c r="AG178" s="21">
        <f t="shared" si="29"/>
      </c>
      <c r="AH178" s="14">
        <f t="shared" si="30"/>
      </c>
      <c r="AI178" s="20">
        <f t="shared" si="31"/>
        <v>0</v>
      </c>
    </row>
    <row r="179" spans="1:35" ht="13.5">
      <c r="A179" s="11">
        <v>19</v>
      </c>
      <c r="B179" s="73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7"/>
      <c r="AB179" s="26">
        <f t="shared" si="24"/>
      </c>
      <c r="AC179" s="30">
        <f t="shared" si="25"/>
        <v>0</v>
      </c>
      <c r="AD179" s="30">
        <f t="shared" si="26"/>
        <v>0</v>
      </c>
      <c r="AE179" s="30">
        <f t="shared" si="27"/>
        <v>0</v>
      </c>
      <c r="AF179" s="30">
        <f t="shared" si="28"/>
        <v>0</v>
      </c>
      <c r="AG179" s="21">
        <f t="shared" si="29"/>
      </c>
      <c r="AH179" s="14">
        <f t="shared" si="30"/>
      </c>
      <c r="AI179" s="20">
        <f t="shared" si="31"/>
        <v>0</v>
      </c>
    </row>
    <row r="180" spans="1:35" ht="13.5">
      <c r="A180" s="11">
        <v>20</v>
      </c>
      <c r="B180" s="73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7"/>
      <c r="AB180" s="26">
        <f t="shared" si="24"/>
      </c>
      <c r="AC180" s="30">
        <f t="shared" si="25"/>
        <v>0</v>
      </c>
      <c r="AD180" s="30">
        <f t="shared" si="26"/>
        <v>0</v>
      </c>
      <c r="AE180" s="30">
        <f t="shared" si="27"/>
        <v>0</v>
      </c>
      <c r="AF180" s="30">
        <f t="shared" si="28"/>
        <v>0</v>
      </c>
      <c r="AG180" s="21">
        <f t="shared" si="29"/>
      </c>
      <c r="AH180" s="14">
        <f t="shared" si="30"/>
      </c>
      <c r="AI180" s="20">
        <f t="shared" si="31"/>
        <v>0</v>
      </c>
    </row>
    <row r="181" spans="1:35" ht="13.5">
      <c r="A181" s="11">
        <v>21</v>
      </c>
      <c r="B181" s="73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26">
        <f t="shared" si="24"/>
      </c>
      <c r="AC181" s="30">
        <f t="shared" si="25"/>
        <v>0</v>
      </c>
      <c r="AD181" s="30">
        <f t="shared" si="26"/>
        <v>0</v>
      </c>
      <c r="AE181" s="30">
        <f t="shared" si="27"/>
        <v>0</v>
      </c>
      <c r="AF181" s="30">
        <f t="shared" si="28"/>
        <v>0</v>
      </c>
      <c r="AG181" s="21">
        <f t="shared" si="29"/>
      </c>
      <c r="AH181" s="14">
        <f t="shared" si="30"/>
      </c>
      <c r="AI181" s="20">
        <f t="shared" si="31"/>
        <v>0</v>
      </c>
    </row>
    <row r="182" spans="1:35" ht="13.5">
      <c r="A182" s="11">
        <v>22</v>
      </c>
      <c r="B182" s="73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26">
        <f t="shared" si="24"/>
      </c>
      <c r="AC182" s="30">
        <f t="shared" si="25"/>
        <v>0</v>
      </c>
      <c r="AD182" s="30">
        <f t="shared" si="26"/>
        <v>0</v>
      </c>
      <c r="AE182" s="30">
        <f t="shared" si="27"/>
        <v>0</v>
      </c>
      <c r="AF182" s="30">
        <f t="shared" si="28"/>
        <v>0</v>
      </c>
      <c r="AG182" s="21">
        <f t="shared" si="29"/>
      </c>
      <c r="AH182" s="14">
        <f t="shared" si="30"/>
      </c>
      <c r="AI182" s="20">
        <f t="shared" si="31"/>
        <v>0</v>
      </c>
    </row>
    <row r="183" spans="1:35" ht="13.5">
      <c r="A183" s="11">
        <v>23</v>
      </c>
      <c r="B183" s="73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26">
        <f t="shared" si="24"/>
      </c>
      <c r="AC183" s="30">
        <f t="shared" si="25"/>
        <v>0</v>
      </c>
      <c r="AD183" s="30">
        <f t="shared" si="26"/>
        <v>0</v>
      </c>
      <c r="AE183" s="30">
        <f t="shared" si="27"/>
        <v>0</v>
      </c>
      <c r="AF183" s="30">
        <f t="shared" si="28"/>
        <v>0</v>
      </c>
      <c r="AG183" s="21">
        <f t="shared" si="29"/>
      </c>
      <c r="AH183" s="14">
        <f t="shared" si="30"/>
      </c>
      <c r="AI183" s="20">
        <f t="shared" si="31"/>
        <v>0</v>
      </c>
    </row>
    <row r="184" spans="1:35" ht="13.5">
      <c r="A184" s="11">
        <v>24</v>
      </c>
      <c r="B184" s="73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26">
        <f t="shared" si="24"/>
      </c>
      <c r="AC184" s="30">
        <f t="shared" si="25"/>
        <v>0</v>
      </c>
      <c r="AD184" s="30">
        <f t="shared" si="26"/>
        <v>0</v>
      </c>
      <c r="AE184" s="30">
        <f t="shared" si="27"/>
        <v>0</v>
      </c>
      <c r="AF184" s="30">
        <f t="shared" si="28"/>
        <v>0</v>
      </c>
      <c r="AG184" s="21">
        <f t="shared" si="29"/>
      </c>
      <c r="AH184" s="14">
        <f t="shared" si="30"/>
      </c>
      <c r="AI184" s="20">
        <f t="shared" si="31"/>
        <v>0</v>
      </c>
    </row>
    <row r="185" spans="1:35" ht="13.5">
      <c r="A185" s="11">
        <v>25</v>
      </c>
      <c r="B185" s="73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26">
        <f t="shared" si="24"/>
      </c>
      <c r="AC185" s="30">
        <f t="shared" si="25"/>
        <v>0</v>
      </c>
      <c r="AD185" s="30">
        <f t="shared" si="26"/>
        <v>0</v>
      </c>
      <c r="AE185" s="30">
        <f t="shared" si="27"/>
        <v>0</v>
      </c>
      <c r="AF185" s="30">
        <f t="shared" si="28"/>
        <v>0</v>
      </c>
      <c r="AG185" s="21">
        <f t="shared" si="29"/>
      </c>
      <c r="AH185" s="14">
        <f t="shared" si="30"/>
      </c>
      <c r="AI185" s="20">
        <f t="shared" si="31"/>
        <v>0</v>
      </c>
    </row>
    <row r="186" spans="1:35" ht="13.5">
      <c r="A186" s="84" t="s">
        <v>9</v>
      </c>
      <c r="B186" s="33" t="s">
        <v>10</v>
      </c>
      <c r="C186" s="34">
        <f aca="true" t="shared" si="32" ref="C186:AA186">COUNTIF(C161:C185,C159)</f>
        <v>0</v>
      </c>
      <c r="D186" s="34">
        <f t="shared" si="32"/>
        <v>0</v>
      </c>
      <c r="E186" s="34">
        <f t="shared" si="32"/>
        <v>0</v>
      </c>
      <c r="F186" s="34">
        <f t="shared" si="32"/>
        <v>0</v>
      </c>
      <c r="G186" s="34">
        <f t="shared" si="32"/>
        <v>0</v>
      </c>
      <c r="H186" s="34">
        <f t="shared" si="32"/>
        <v>0</v>
      </c>
      <c r="I186" s="34">
        <f t="shared" si="32"/>
        <v>0</v>
      </c>
      <c r="J186" s="34">
        <f t="shared" si="32"/>
        <v>0</v>
      </c>
      <c r="K186" s="34">
        <f t="shared" si="32"/>
        <v>0</v>
      </c>
      <c r="L186" s="34">
        <f t="shared" si="32"/>
        <v>0</v>
      </c>
      <c r="M186" s="34">
        <f t="shared" si="32"/>
        <v>0</v>
      </c>
      <c r="N186" s="34">
        <f t="shared" si="32"/>
        <v>0</v>
      </c>
      <c r="O186" s="34">
        <f t="shared" si="32"/>
        <v>0</v>
      </c>
      <c r="P186" s="34">
        <f t="shared" si="32"/>
        <v>0</v>
      </c>
      <c r="Q186" s="34">
        <f t="shared" si="32"/>
        <v>0</v>
      </c>
      <c r="R186" s="34">
        <f t="shared" si="32"/>
        <v>0</v>
      </c>
      <c r="S186" s="34">
        <f t="shared" si="32"/>
        <v>0</v>
      </c>
      <c r="T186" s="34">
        <f t="shared" si="32"/>
        <v>0</v>
      </c>
      <c r="U186" s="34">
        <f t="shared" si="32"/>
        <v>0</v>
      </c>
      <c r="V186" s="34">
        <f t="shared" si="32"/>
        <v>0</v>
      </c>
      <c r="W186" s="34">
        <f t="shared" si="32"/>
        <v>0</v>
      </c>
      <c r="X186" s="34">
        <f t="shared" si="32"/>
        <v>0</v>
      </c>
      <c r="Y186" s="34">
        <f t="shared" si="32"/>
        <v>0</v>
      </c>
      <c r="Z186" s="34">
        <f t="shared" si="32"/>
        <v>0</v>
      </c>
      <c r="AA186" s="34">
        <f t="shared" si="32"/>
        <v>0</v>
      </c>
      <c r="AB186" s="35"/>
      <c r="AC186" s="35"/>
      <c r="AD186" s="35"/>
      <c r="AE186" s="35"/>
      <c r="AF186" s="35"/>
      <c r="AG186" s="36"/>
      <c r="AH186" s="37"/>
      <c r="AI186" s="20"/>
    </row>
    <row r="187" spans="1:35" ht="13.5">
      <c r="A187" s="84"/>
      <c r="B187" s="38" t="s">
        <v>11</v>
      </c>
      <c r="C187" s="22">
        <f aca="true" t="shared" si="33" ref="C187:AA187">COUNTIF(C161:C185,"&gt;0")-COUNTIF(C161:C185,C159)</f>
        <v>0</v>
      </c>
      <c r="D187" s="22">
        <f t="shared" si="33"/>
        <v>0</v>
      </c>
      <c r="E187" s="22">
        <f t="shared" si="33"/>
        <v>0</v>
      </c>
      <c r="F187" s="22">
        <f t="shared" si="33"/>
        <v>0</v>
      </c>
      <c r="G187" s="22">
        <f t="shared" si="33"/>
        <v>0</v>
      </c>
      <c r="H187" s="22">
        <f t="shared" si="33"/>
        <v>0</v>
      </c>
      <c r="I187" s="22">
        <f t="shared" si="33"/>
        <v>0</v>
      </c>
      <c r="J187" s="22">
        <f t="shared" si="33"/>
        <v>0</v>
      </c>
      <c r="K187" s="22">
        <f t="shared" si="33"/>
        <v>0</v>
      </c>
      <c r="L187" s="22">
        <f t="shared" si="33"/>
        <v>0</v>
      </c>
      <c r="M187" s="22">
        <f t="shared" si="33"/>
        <v>0</v>
      </c>
      <c r="N187" s="22">
        <f t="shared" si="33"/>
        <v>0</v>
      </c>
      <c r="O187" s="22">
        <f t="shared" si="33"/>
        <v>0</v>
      </c>
      <c r="P187" s="22">
        <f t="shared" si="33"/>
        <v>0</v>
      </c>
      <c r="Q187" s="22">
        <f t="shared" si="33"/>
        <v>0</v>
      </c>
      <c r="R187" s="22">
        <f t="shared" si="33"/>
        <v>0</v>
      </c>
      <c r="S187" s="22">
        <f t="shared" si="33"/>
        <v>0</v>
      </c>
      <c r="T187" s="22">
        <f t="shared" si="33"/>
        <v>0</v>
      </c>
      <c r="U187" s="22">
        <f t="shared" si="33"/>
        <v>0</v>
      </c>
      <c r="V187" s="22">
        <f t="shared" si="33"/>
        <v>0</v>
      </c>
      <c r="W187" s="22">
        <f t="shared" si="33"/>
        <v>0</v>
      </c>
      <c r="X187" s="22">
        <f t="shared" si="33"/>
        <v>0</v>
      </c>
      <c r="Y187" s="22">
        <f t="shared" si="33"/>
        <v>0</v>
      </c>
      <c r="Z187" s="22">
        <f t="shared" si="33"/>
        <v>0</v>
      </c>
      <c r="AA187" s="22">
        <f t="shared" si="33"/>
        <v>0</v>
      </c>
      <c r="AB187" s="30"/>
      <c r="AC187" s="30"/>
      <c r="AD187" s="30"/>
      <c r="AE187" s="30"/>
      <c r="AF187" s="30"/>
      <c r="AG187" s="39"/>
      <c r="AH187" s="40"/>
      <c r="AI187" s="20"/>
    </row>
    <row r="188" spans="1:35" ht="13.5">
      <c r="A188" s="84"/>
      <c r="B188" s="38" t="s">
        <v>12</v>
      </c>
      <c r="C188" s="22">
        <f aca="true" t="shared" si="34" ref="C188:AA188">COUNTIF(C161:C185,"0")</f>
        <v>0</v>
      </c>
      <c r="D188" s="22">
        <f t="shared" si="34"/>
        <v>0</v>
      </c>
      <c r="E188" s="22">
        <f t="shared" si="34"/>
        <v>0</v>
      </c>
      <c r="F188" s="22">
        <f t="shared" si="34"/>
        <v>0</v>
      </c>
      <c r="G188" s="22">
        <f t="shared" si="34"/>
        <v>0</v>
      </c>
      <c r="H188" s="22">
        <f t="shared" si="34"/>
        <v>0</v>
      </c>
      <c r="I188" s="22">
        <f t="shared" si="34"/>
        <v>0</v>
      </c>
      <c r="J188" s="22">
        <f t="shared" si="34"/>
        <v>0</v>
      </c>
      <c r="K188" s="22">
        <f t="shared" si="34"/>
        <v>0</v>
      </c>
      <c r="L188" s="22">
        <f t="shared" si="34"/>
        <v>0</v>
      </c>
      <c r="M188" s="22">
        <f t="shared" si="34"/>
        <v>0</v>
      </c>
      <c r="N188" s="22">
        <f t="shared" si="34"/>
        <v>0</v>
      </c>
      <c r="O188" s="22">
        <f t="shared" si="34"/>
        <v>0</v>
      </c>
      <c r="P188" s="22">
        <f t="shared" si="34"/>
        <v>0</v>
      </c>
      <c r="Q188" s="22">
        <f t="shared" si="34"/>
        <v>0</v>
      </c>
      <c r="R188" s="22">
        <f t="shared" si="34"/>
        <v>0</v>
      </c>
      <c r="S188" s="22">
        <f t="shared" si="34"/>
        <v>0</v>
      </c>
      <c r="T188" s="22">
        <f t="shared" si="34"/>
        <v>0</v>
      </c>
      <c r="U188" s="22">
        <f t="shared" si="34"/>
        <v>0</v>
      </c>
      <c r="V188" s="22">
        <f t="shared" si="34"/>
        <v>0</v>
      </c>
      <c r="W188" s="22">
        <f t="shared" si="34"/>
        <v>0</v>
      </c>
      <c r="X188" s="22">
        <f t="shared" si="34"/>
        <v>0</v>
      </c>
      <c r="Y188" s="22">
        <f t="shared" si="34"/>
        <v>0</v>
      </c>
      <c r="Z188" s="22">
        <f t="shared" si="34"/>
        <v>0</v>
      </c>
      <c r="AA188" s="22">
        <f t="shared" si="34"/>
        <v>0</v>
      </c>
      <c r="AB188" s="30"/>
      <c r="AC188" s="30"/>
      <c r="AD188" s="30"/>
      <c r="AE188" s="30"/>
      <c r="AF188" s="30"/>
      <c r="AG188" s="39"/>
      <c r="AH188" s="40"/>
      <c r="AI188" s="20"/>
    </row>
    <row r="189" spans="1:35" ht="14.25" thickBot="1">
      <c r="A189" s="85"/>
      <c r="B189" s="41" t="s">
        <v>13</v>
      </c>
      <c r="C189" s="42">
        <f aca="true" t="shared" si="35" ref="C189:AA189">COUNTIF(C161:C185,"x")</f>
        <v>0</v>
      </c>
      <c r="D189" s="42">
        <f t="shared" si="35"/>
        <v>0</v>
      </c>
      <c r="E189" s="42">
        <f t="shared" si="35"/>
        <v>0</v>
      </c>
      <c r="F189" s="42">
        <f t="shared" si="35"/>
        <v>0</v>
      </c>
      <c r="G189" s="42">
        <f t="shared" si="35"/>
        <v>0</v>
      </c>
      <c r="H189" s="42">
        <f t="shared" si="35"/>
        <v>0</v>
      </c>
      <c r="I189" s="42">
        <f t="shared" si="35"/>
        <v>0</v>
      </c>
      <c r="J189" s="42">
        <f t="shared" si="35"/>
        <v>0</v>
      </c>
      <c r="K189" s="42">
        <f t="shared" si="35"/>
        <v>0</v>
      </c>
      <c r="L189" s="42">
        <f t="shared" si="35"/>
        <v>0</v>
      </c>
      <c r="M189" s="42">
        <f t="shared" si="35"/>
        <v>0</v>
      </c>
      <c r="N189" s="42">
        <f t="shared" si="35"/>
        <v>0</v>
      </c>
      <c r="O189" s="42">
        <f t="shared" si="35"/>
        <v>0</v>
      </c>
      <c r="P189" s="42">
        <f t="shared" si="35"/>
        <v>0</v>
      </c>
      <c r="Q189" s="42">
        <f t="shared" si="35"/>
        <v>0</v>
      </c>
      <c r="R189" s="42">
        <f t="shared" si="35"/>
        <v>0</v>
      </c>
      <c r="S189" s="42">
        <f t="shared" si="35"/>
        <v>0</v>
      </c>
      <c r="T189" s="42">
        <f t="shared" si="35"/>
        <v>0</v>
      </c>
      <c r="U189" s="42">
        <f t="shared" si="35"/>
        <v>0</v>
      </c>
      <c r="V189" s="42">
        <f t="shared" si="35"/>
        <v>0</v>
      </c>
      <c r="W189" s="42">
        <f t="shared" si="35"/>
        <v>0</v>
      </c>
      <c r="X189" s="42">
        <f t="shared" si="35"/>
        <v>0</v>
      </c>
      <c r="Y189" s="42">
        <f t="shared" si="35"/>
        <v>0</v>
      </c>
      <c r="Z189" s="42">
        <f t="shared" si="35"/>
        <v>0</v>
      </c>
      <c r="AA189" s="42">
        <f t="shared" si="35"/>
        <v>0</v>
      </c>
      <c r="AB189" s="43"/>
      <c r="AC189" s="43"/>
      <c r="AD189" s="43"/>
      <c r="AE189" s="43"/>
      <c r="AF189" s="43"/>
      <c r="AG189" s="44"/>
      <c r="AH189" s="45"/>
      <c r="AI189" s="20"/>
    </row>
    <row r="190" ht="13.5" thickTop="1"/>
    <row r="192" spans="1:36" ht="18">
      <c r="A192" s="86" t="str">
        <f>P155</f>
        <v>Teste de Matemática                5 º Ano             Turma E             Data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71"/>
      <c r="AJ192" s="71"/>
    </row>
    <row r="194" spans="1:34" ht="18">
      <c r="A194" s="77" t="s">
        <v>18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</row>
    <row r="197" spans="2:5" ht="12.75">
      <c r="B197" s="57"/>
      <c r="C197" s="58"/>
      <c r="D197" s="58"/>
      <c r="E197" s="59"/>
    </row>
    <row r="198" spans="2:5" ht="12.75">
      <c r="B198" s="75" t="s">
        <v>20</v>
      </c>
      <c r="C198" s="76"/>
      <c r="D198" s="52"/>
      <c r="E198" s="54">
        <f>COUNTA(B161:B185)</f>
        <v>0</v>
      </c>
    </row>
    <row r="199" spans="2:5" ht="12.75">
      <c r="B199" s="55"/>
      <c r="C199" s="51"/>
      <c r="D199" s="51"/>
      <c r="E199" s="56"/>
    </row>
    <row r="200" spans="2:5" ht="12.75">
      <c r="B200" s="53" t="s">
        <v>19</v>
      </c>
      <c r="C200" s="52"/>
      <c r="D200" s="52"/>
      <c r="E200" s="54">
        <f>25-COUNTIF(AB161:AB185,"")</f>
        <v>0</v>
      </c>
    </row>
    <row r="201" spans="2:5" ht="12.75">
      <c r="B201" s="55"/>
      <c r="C201" s="51"/>
      <c r="D201" s="51"/>
      <c r="E201" s="56"/>
    </row>
    <row r="202" spans="2:5" ht="12.75">
      <c r="B202" s="53" t="s">
        <v>21</v>
      </c>
      <c r="C202" s="52" t="s">
        <v>15</v>
      </c>
      <c r="D202" s="52"/>
      <c r="E202" s="54" t="e">
        <f>AVERAGE(AG161:AG185)</f>
        <v>#DIV/0!</v>
      </c>
    </row>
    <row r="203" spans="2:5" ht="12.75">
      <c r="B203" s="55"/>
      <c r="C203" s="51"/>
      <c r="D203" s="51"/>
      <c r="E203" s="56"/>
    </row>
    <row r="204" spans="2:5" ht="12.75">
      <c r="B204" s="53" t="s">
        <v>22</v>
      </c>
      <c r="C204" s="52" t="s">
        <v>15</v>
      </c>
      <c r="D204" s="52"/>
      <c r="E204" s="54" t="e">
        <f>MODE(AG161:AG185)</f>
        <v>#N/A</v>
      </c>
    </row>
    <row r="205" spans="2:5" ht="12.75">
      <c r="B205" s="55"/>
      <c r="C205" s="51"/>
      <c r="D205" s="51"/>
      <c r="E205" s="56"/>
    </row>
    <row r="206" spans="2:5" ht="12.75">
      <c r="B206" s="53" t="s">
        <v>23</v>
      </c>
      <c r="C206" s="52" t="s">
        <v>15</v>
      </c>
      <c r="D206" s="52"/>
      <c r="E206" s="54">
        <f>MAX(AG161:AG185)</f>
        <v>0</v>
      </c>
    </row>
    <row r="207" spans="2:5" ht="12.75">
      <c r="B207" s="55"/>
      <c r="C207" s="51"/>
      <c r="D207" s="51"/>
      <c r="E207" s="56"/>
    </row>
    <row r="208" spans="2:5" ht="12.75">
      <c r="B208" s="53" t="s">
        <v>24</v>
      </c>
      <c r="C208" s="52" t="s">
        <v>15</v>
      </c>
      <c r="D208" s="52"/>
      <c r="E208" s="54">
        <f>MIN(AG161:AG185)</f>
        <v>0</v>
      </c>
    </row>
    <row r="209" spans="2:5" ht="12.75">
      <c r="B209" s="55"/>
      <c r="C209" s="51"/>
      <c r="D209" s="51"/>
      <c r="E209" s="56"/>
    </row>
    <row r="210" spans="2:5" ht="12.75">
      <c r="B210" s="53" t="s">
        <v>25</v>
      </c>
      <c r="C210" s="52"/>
      <c r="D210" s="52"/>
      <c r="E210" s="54">
        <f>COUNTIF(AG161:AG185,"&gt;=50")</f>
        <v>0</v>
      </c>
    </row>
    <row r="211" spans="2:5" ht="12.75">
      <c r="B211" s="55"/>
      <c r="C211" s="51"/>
      <c r="D211" s="51"/>
      <c r="E211" s="56"/>
    </row>
    <row r="212" spans="2:5" ht="12.75">
      <c r="B212" s="53" t="s">
        <v>26</v>
      </c>
      <c r="C212" s="52"/>
      <c r="D212" s="52"/>
      <c r="E212" s="54">
        <f>COUNTIF(AG161:AG185,"&lt;50")</f>
        <v>0</v>
      </c>
    </row>
    <row r="213" spans="2:5" ht="12.75">
      <c r="B213" s="55"/>
      <c r="C213" s="51"/>
      <c r="D213" s="51"/>
      <c r="E213" s="56"/>
    </row>
    <row r="214" spans="2:5" ht="12.75">
      <c r="B214" s="53" t="s">
        <v>33</v>
      </c>
      <c r="C214" s="69">
        <f>COUNTIF(AH161:AH185,"Excelente")</f>
        <v>0</v>
      </c>
      <c r="D214" s="67" t="e">
        <f>ROUND((C214/E200*100),1)</f>
        <v>#DIV/0!</v>
      </c>
      <c r="E214" s="65" t="s">
        <v>15</v>
      </c>
    </row>
    <row r="215" spans="2:5" ht="12.75">
      <c r="B215" s="55"/>
      <c r="C215" s="70"/>
      <c r="D215" s="68"/>
      <c r="E215" s="66"/>
    </row>
    <row r="216" spans="2:5" ht="12.75">
      <c r="B216" s="53" t="s">
        <v>32</v>
      </c>
      <c r="C216" s="69">
        <f>COUNTIF(AH161:AH185,"Sat. Bem")</f>
        <v>0</v>
      </c>
      <c r="D216" s="67" t="e">
        <f>ROUND((C216/E200*100),1)</f>
        <v>#DIV/0!</v>
      </c>
      <c r="E216" s="65" t="s">
        <v>15</v>
      </c>
    </row>
    <row r="217" spans="2:5" ht="12.75">
      <c r="B217" s="55"/>
      <c r="C217" s="70"/>
      <c r="D217" s="68"/>
      <c r="E217" s="66"/>
    </row>
    <row r="218" spans="2:5" ht="12.75">
      <c r="B218" s="53" t="s">
        <v>31</v>
      </c>
      <c r="C218" s="69">
        <f>COUNTIF(AH161:AH185,"Satisfaz")</f>
        <v>0</v>
      </c>
      <c r="D218" s="67" t="e">
        <f>ROUND((C218/E200*100),1)</f>
        <v>#DIV/0!</v>
      </c>
      <c r="E218" s="65" t="s">
        <v>15</v>
      </c>
    </row>
    <row r="219" spans="2:5" ht="12.75">
      <c r="B219" s="55"/>
      <c r="C219" s="70"/>
      <c r="D219" s="68"/>
      <c r="E219" s="66"/>
    </row>
    <row r="220" spans="2:5" ht="12.75">
      <c r="B220" s="53" t="s">
        <v>30</v>
      </c>
      <c r="C220" s="69">
        <f>COUNTIF(AH161:AH185,"Sat. Pouco")</f>
        <v>0</v>
      </c>
      <c r="D220" s="67" t="e">
        <f>ROUND((C220/E200*100),1)</f>
        <v>#DIV/0!</v>
      </c>
      <c r="E220" s="65" t="s">
        <v>15</v>
      </c>
    </row>
    <row r="221" spans="2:5" ht="12.75">
      <c r="B221" s="55"/>
      <c r="C221" s="70"/>
      <c r="D221" s="68"/>
      <c r="E221" s="66"/>
    </row>
    <row r="222" spans="2:5" ht="12.75">
      <c r="B222" s="53" t="s">
        <v>29</v>
      </c>
      <c r="C222" s="69">
        <f>COUNTIF(AH161:AH185,"Não Sat.")</f>
        <v>0</v>
      </c>
      <c r="D222" s="67" t="e">
        <f>ROUND((C222/E200*100),1)</f>
        <v>#DIV/0!</v>
      </c>
      <c r="E222" s="65" t="s">
        <v>15</v>
      </c>
    </row>
    <row r="223" spans="2:5" ht="12.75">
      <c r="B223" s="55"/>
      <c r="C223" s="70"/>
      <c r="D223" s="68"/>
      <c r="E223" s="66"/>
    </row>
    <row r="224" spans="2:5" ht="12.75">
      <c r="B224" s="53" t="s">
        <v>28</v>
      </c>
      <c r="C224" s="69">
        <f>COUNTIF(AH161:AH185,"M. Fraco")</f>
        <v>0</v>
      </c>
      <c r="D224" s="67" t="e">
        <f>ROUND((C224/E200*100),1)</f>
        <v>#DIV/0!</v>
      </c>
      <c r="E224" s="65" t="s">
        <v>15</v>
      </c>
    </row>
    <row r="225" spans="2:5" ht="12.75">
      <c r="B225" s="61"/>
      <c r="C225" s="46"/>
      <c r="D225" s="46"/>
      <c r="E225" s="62"/>
    </row>
    <row r="226" spans="2:5" ht="12.75">
      <c r="B226" s="61"/>
      <c r="C226" s="46"/>
      <c r="D226" s="46"/>
      <c r="E226" s="62"/>
    </row>
    <row r="227" spans="2:5" ht="12.75">
      <c r="B227" s="61"/>
      <c r="C227" s="46"/>
      <c r="D227" s="46"/>
      <c r="E227" s="62"/>
    </row>
    <row r="228" spans="2:5" ht="12.75">
      <c r="B228" s="63"/>
      <c r="C228" s="47"/>
      <c r="D228" s="47"/>
      <c r="E228" s="64"/>
    </row>
    <row r="232" spans="1:36" ht="15.75">
      <c r="A232" s="60"/>
      <c r="B232" s="60"/>
      <c r="C232" s="74" t="s">
        <v>27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60"/>
      <c r="O232" s="60"/>
      <c r="P232" s="60" t="s">
        <v>38</v>
      </c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1"/>
      <c r="AJ232" s="1"/>
    </row>
    <row r="234" ht="13.5" thickBot="1"/>
    <row r="235" spans="1:36" ht="13.5" thickTop="1">
      <c r="A235" s="9"/>
      <c r="B235" s="27" t="s">
        <v>0</v>
      </c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3" t="s">
        <v>1</v>
      </c>
      <c r="AC235" s="81" t="s">
        <v>2</v>
      </c>
      <c r="AD235" s="82"/>
      <c r="AE235" s="82"/>
      <c r="AF235" s="83"/>
      <c r="AG235" s="79" t="s">
        <v>14</v>
      </c>
      <c r="AH235" s="80"/>
      <c r="AI235" s="19"/>
      <c r="AJ235" s="3"/>
    </row>
    <row r="236" spans="1:35" ht="26.25">
      <c r="A236" s="10"/>
      <c r="B236" s="15" t="s">
        <v>17</v>
      </c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24">
        <f>SUM(C236:AA236)</f>
        <v>0</v>
      </c>
      <c r="AC236" s="29" t="s">
        <v>3</v>
      </c>
      <c r="AD236" s="29" t="s">
        <v>4</v>
      </c>
      <c r="AE236" s="29" t="s">
        <v>5</v>
      </c>
      <c r="AF236" s="29" t="s">
        <v>6</v>
      </c>
      <c r="AG236" s="8" t="s">
        <v>15</v>
      </c>
      <c r="AH236" s="18" t="s">
        <v>16</v>
      </c>
      <c r="AI236" s="20"/>
    </row>
    <row r="237" spans="1:35" ht="12.75">
      <c r="A237" s="16" t="s">
        <v>7</v>
      </c>
      <c r="B237" s="17" t="s">
        <v>8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25"/>
      <c r="AC237" s="31"/>
      <c r="AD237" s="31"/>
      <c r="AE237" s="31"/>
      <c r="AF237" s="32"/>
      <c r="AG237" s="13"/>
      <c r="AH237" s="12"/>
      <c r="AI237" s="20"/>
    </row>
    <row r="238" spans="1:35" ht="13.5">
      <c r="A238" s="11">
        <v>1</v>
      </c>
      <c r="B238" s="7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26">
        <f aca="true" t="shared" si="36" ref="AB238:AB262">IF(AI238&lt;&gt;0,SUM(C238:AA238),"")</f>
      </c>
      <c r="AC238" s="30">
        <f aca="true" t="shared" si="37" ref="AC238:AC262">SUM(COUNTIF(C238,C$236),COUNTIF(D238,D$236),COUNTIF(E238,E$236),COUNTIF(F238,F$236),COUNTIF(G238,G$236),COUNTIF(H238,H$236),COUNTIF(I238,I$236),COUNTIF(J238,J$236),COUNTIF(K238,K$236),COUNTIF(L238,L$236),COUNTIF(M238,M$236),COUNTIF(N238,N$236),COUNTIF(O238,O$236),COUNTIF(P238,P$236),COUNTIF(Q238,Q$236),COUNTIF(R238,R$236),COUNTIF(S238,S$236),COUNTIF(T238,T$236),COUNTIF(U238,U$236),COUNTIF(V238,V$236),COUNTIF(W238,W$236),COUNTIF(X238,X$236),COUNTIF(Y238,Y$236),COUNTIF(Z238,Z$236),COUNTIF(AA238,AA$236))</f>
        <v>0</v>
      </c>
      <c r="AD238" s="30">
        <f aca="true" t="shared" si="38" ref="AD238:AD262">COUNTA(C238:AA238)-AC238-AE238-AF238</f>
        <v>0</v>
      </c>
      <c r="AE238" s="30">
        <f aca="true" t="shared" si="39" ref="AE238:AE262">COUNTIF(C238:AA238,"0")</f>
        <v>0</v>
      </c>
      <c r="AF238" s="30">
        <f aca="true" t="shared" si="40" ref="AF238:AF262">COUNTIF(C238:AA238,"X")</f>
        <v>0</v>
      </c>
      <c r="AG238" s="21">
        <f aca="true" t="shared" si="41" ref="AG238:AG262">IF(AB238&lt;&gt;"",ROUND((AB238*100)/AB$236,0),"")</f>
      </c>
      <c r="AH238" s="14">
        <f aca="true" t="shared" si="42" ref="AH238:AH262">IF(AG238&lt;&gt;"",IF(AG238&gt;89,"Excelente",IF(AG238&gt;74,"Sat. Bem",IF(AG238&gt;55,"Satisfaz",IF(AG238&gt;49,"Sat. Pouco",IF(AG238&gt;20,"Não Sat.",IF(AG238&gt;=0,"M. Fraco","")))))),"")</f>
      </c>
      <c r="AI238" s="20">
        <f aca="true" t="shared" si="43" ref="AI238:AI262">COUNTA(C238:AA238)</f>
        <v>0</v>
      </c>
    </row>
    <row r="239" spans="1:35" ht="13.5">
      <c r="A239" s="11">
        <v>2</v>
      </c>
      <c r="B239" s="72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26">
        <f t="shared" si="36"/>
      </c>
      <c r="AC239" s="30">
        <f t="shared" si="37"/>
        <v>0</v>
      </c>
      <c r="AD239" s="30">
        <f t="shared" si="38"/>
        <v>0</v>
      </c>
      <c r="AE239" s="30">
        <f t="shared" si="39"/>
        <v>0</v>
      </c>
      <c r="AF239" s="30">
        <f t="shared" si="40"/>
        <v>0</v>
      </c>
      <c r="AG239" s="21">
        <f t="shared" si="41"/>
      </c>
      <c r="AH239" s="14">
        <f t="shared" si="42"/>
      </c>
      <c r="AI239" s="20">
        <f t="shared" si="43"/>
        <v>0</v>
      </c>
    </row>
    <row r="240" spans="1:35" ht="13.5">
      <c r="A240" s="11">
        <v>3</v>
      </c>
      <c r="B240" s="72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5"/>
      <c r="AB240" s="26">
        <f t="shared" si="36"/>
      </c>
      <c r="AC240" s="30">
        <f t="shared" si="37"/>
        <v>0</v>
      </c>
      <c r="AD240" s="30">
        <f t="shared" si="38"/>
        <v>0</v>
      </c>
      <c r="AE240" s="30">
        <f t="shared" si="39"/>
        <v>0</v>
      </c>
      <c r="AF240" s="30">
        <f t="shared" si="40"/>
        <v>0</v>
      </c>
      <c r="AG240" s="21">
        <f t="shared" si="41"/>
      </c>
      <c r="AH240" s="14">
        <f t="shared" si="42"/>
      </c>
      <c r="AI240" s="20">
        <f t="shared" si="43"/>
        <v>0</v>
      </c>
    </row>
    <row r="241" spans="1:35" ht="13.5">
      <c r="A241" s="11">
        <v>4</v>
      </c>
      <c r="B241" s="72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26">
        <f t="shared" si="36"/>
      </c>
      <c r="AC241" s="30">
        <f t="shared" si="37"/>
        <v>0</v>
      </c>
      <c r="AD241" s="30">
        <f t="shared" si="38"/>
        <v>0</v>
      </c>
      <c r="AE241" s="30">
        <f t="shared" si="39"/>
        <v>0</v>
      </c>
      <c r="AF241" s="30">
        <f t="shared" si="40"/>
        <v>0</v>
      </c>
      <c r="AG241" s="21">
        <f t="shared" si="41"/>
      </c>
      <c r="AH241" s="14">
        <f t="shared" si="42"/>
      </c>
      <c r="AI241" s="20">
        <f t="shared" si="43"/>
        <v>0</v>
      </c>
    </row>
    <row r="242" spans="1:35" ht="13.5">
      <c r="A242" s="11">
        <v>5</v>
      </c>
      <c r="B242" s="72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26">
        <f t="shared" si="36"/>
      </c>
      <c r="AC242" s="30">
        <f t="shared" si="37"/>
        <v>0</v>
      </c>
      <c r="AD242" s="30">
        <f t="shared" si="38"/>
        <v>0</v>
      </c>
      <c r="AE242" s="30">
        <f t="shared" si="39"/>
        <v>0</v>
      </c>
      <c r="AF242" s="30">
        <f t="shared" si="40"/>
        <v>0</v>
      </c>
      <c r="AG242" s="21">
        <f t="shared" si="41"/>
      </c>
      <c r="AH242" s="14">
        <f t="shared" si="42"/>
      </c>
      <c r="AI242" s="20">
        <f t="shared" si="43"/>
        <v>0</v>
      </c>
    </row>
    <row r="243" spans="1:35" ht="13.5">
      <c r="A243" s="11">
        <v>6</v>
      </c>
      <c r="B243" s="72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26">
        <f t="shared" si="36"/>
      </c>
      <c r="AC243" s="30">
        <f t="shared" si="37"/>
        <v>0</v>
      </c>
      <c r="AD243" s="30">
        <f t="shared" si="38"/>
        <v>0</v>
      </c>
      <c r="AE243" s="30">
        <f t="shared" si="39"/>
        <v>0</v>
      </c>
      <c r="AF243" s="30">
        <f t="shared" si="40"/>
        <v>0</v>
      </c>
      <c r="AG243" s="21">
        <f t="shared" si="41"/>
      </c>
      <c r="AH243" s="14">
        <f t="shared" si="42"/>
      </c>
      <c r="AI243" s="20">
        <f t="shared" si="43"/>
        <v>0</v>
      </c>
    </row>
    <row r="244" spans="1:35" ht="13.5">
      <c r="A244" s="11">
        <v>7</v>
      </c>
      <c r="B244" s="72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26">
        <f t="shared" si="36"/>
      </c>
      <c r="AC244" s="30">
        <f t="shared" si="37"/>
        <v>0</v>
      </c>
      <c r="AD244" s="30">
        <f t="shared" si="38"/>
        <v>0</v>
      </c>
      <c r="AE244" s="30">
        <f t="shared" si="39"/>
        <v>0</v>
      </c>
      <c r="AF244" s="30">
        <f t="shared" si="40"/>
        <v>0</v>
      </c>
      <c r="AG244" s="21">
        <f t="shared" si="41"/>
      </c>
      <c r="AH244" s="14">
        <f t="shared" si="42"/>
      </c>
      <c r="AI244" s="20">
        <f t="shared" si="43"/>
        <v>0</v>
      </c>
    </row>
    <row r="245" spans="1:35" ht="13.5">
      <c r="A245" s="11">
        <v>8</v>
      </c>
      <c r="B245" s="72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26">
        <f t="shared" si="36"/>
      </c>
      <c r="AC245" s="30">
        <f t="shared" si="37"/>
        <v>0</v>
      </c>
      <c r="AD245" s="30">
        <f t="shared" si="38"/>
        <v>0</v>
      </c>
      <c r="AE245" s="30">
        <f t="shared" si="39"/>
        <v>0</v>
      </c>
      <c r="AF245" s="30">
        <f t="shared" si="40"/>
        <v>0</v>
      </c>
      <c r="AG245" s="21">
        <f t="shared" si="41"/>
      </c>
      <c r="AH245" s="14">
        <f t="shared" si="42"/>
      </c>
      <c r="AI245" s="20">
        <f t="shared" si="43"/>
        <v>0</v>
      </c>
    </row>
    <row r="246" spans="1:35" ht="13.5">
      <c r="A246" s="11">
        <v>9</v>
      </c>
      <c r="B246" s="72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26">
        <f t="shared" si="36"/>
      </c>
      <c r="AC246" s="30">
        <f t="shared" si="37"/>
        <v>0</v>
      </c>
      <c r="AD246" s="30">
        <f t="shared" si="38"/>
        <v>0</v>
      </c>
      <c r="AE246" s="30">
        <f t="shared" si="39"/>
        <v>0</v>
      </c>
      <c r="AF246" s="30">
        <f t="shared" si="40"/>
        <v>0</v>
      </c>
      <c r="AG246" s="21">
        <f t="shared" si="41"/>
      </c>
      <c r="AH246" s="14">
        <f t="shared" si="42"/>
      </c>
      <c r="AI246" s="20">
        <f t="shared" si="43"/>
        <v>0</v>
      </c>
    </row>
    <row r="247" spans="1:35" ht="13.5">
      <c r="A247" s="11">
        <v>10</v>
      </c>
      <c r="B247" s="72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26">
        <f t="shared" si="36"/>
      </c>
      <c r="AC247" s="30">
        <f t="shared" si="37"/>
        <v>0</v>
      </c>
      <c r="AD247" s="30">
        <f t="shared" si="38"/>
        <v>0</v>
      </c>
      <c r="AE247" s="30">
        <f t="shared" si="39"/>
        <v>0</v>
      </c>
      <c r="AF247" s="30">
        <f t="shared" si="40"/>
        <v>0</v>
      </c>
      <c r="AG247" s="21">
        <f t="shared" si="41"/>
      </c>
      <c r="AH247" s="14">
        <f t="shared" si="42"/>
      </c>
      <c r="AI247" s="20">
        <f t="shared" si="43"/>
        <v>0</v>
      </c>
    </row>
    <row r="248" spans="1:35" ht="13.5">
      <c r="A248" s="11">
        <v>11</v>
      </c>
      <c r="B248" s="72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26">
        <f t="shared" si="36"/>
      </c>
      <c r="AC248" s="30">
        <f t="shared" si="37"/>
        <v>0</v>
      </c>
      <c r="AD248" s="30">
        <f t="shared" si="38"/>
        <v>0</v>
      </c>
      <c r="AE248" s="30">
        <f t="shared" si="39"/>
        <v>0</v>
      </c>
      <c r="AF248" s="30">
        <f t="shared" si="40"/>
        <v>0</v>
      </c>
      <c r="AG248" s="21">
        <f t="shared" si="41"/>
      </c>
      <c r="AH248" s="14">
        <f t="shared" si="42"/>
      </c>
      <c r="AI248" s="20">
        <f t="shared" si="43"/>
        <v>0</v>
      </c>
    </row>
    <row r="249" spans="1:35" ht="13.5">
      <c r="A249" s="11">
        <v>12</v>
      </c>
      <c r="B249" s="72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26">
        <f t="shared" si="36"/>
      </c>
      <c r="AC249" s="30">
        <f t="shared" si="37"/>
        <v>0</v>
      </c>
      <c r="AD249" s="30">
        <f t="shared" si="38"/>
        <v>0</v>
      </c>
      <c r="AE249" s="30">
        <f t="shared" si="39"/>
        <v>0</v>
      </c>
      <c r="AF249" s="30">
        <f t="shared" si="40"/>
        <v>0</v>
      </c>
      <c r="AG249" s="21">
        <f t="shared" si="41"/>
      </c>
      <c r="AH249" s="14">
        <f t="shared" si="42"/>
      </c>
      <c r="AI249" s="20">
        <f t="shared" si="43"/>
        <v>0</v>
      </c>
    </row>
    <row r="250" spans="1:35" ht="13.5">
      <c r="A250" s="11">
        <v>13</v>
      </c>
      <c r="B250" s="72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26">
        <f t="shared" si="36"/>
      </c>
      <c r="AC250" s="30">
        <f t="shared" si="37"/>
        <v>0</v>
      </c>
      <c r="AD250" s="30">
        <f t="shared" si="38"/>
        <v>0</v>
      </c>
      <c r="AE250" s="30">
        <f t="shared" si="39"/>
        <v>0</v>
      </c>
      <c r="AF250" s="30">
        <f t="shared" si="40"/>
        <v>0</v>
      </c>
      <c r="AG250" s="21">
        <f t="shared" si="41"/>
      </c>
      <c r="AH250" s="14">
        <f t="shared" si="42"/>
      </c>
      <c r="AI250" s="20">
        <f t="shared" si="43"/>
        <v>0</v>
      </c>
    </row>
    <row r="251" spans="1:35" ht="13.5">
      <c r="A251" s="11">
        <v>14</v>
      </c>
      <c r="B251" s="72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26">
        <f t="shared" si="36"/>
      </c>
      <c r="AC251" s="30">
        <f t="shared" si="37"/>
        <v>0</v>
      </c>
      <c r="AD251" s="30">
        <f t="shared" si="38"/>
        <v>0</v>
      </c>
      <c r="AE251" s="30">
        <f t="shared" si="39"/>
        <v>0</v>
      </c>
      <c r="AF251" s="30">
        <f t="shared" si="40"/>
        <v>0</v>
      </c>
      <c r="AG251" s="21">
        <f t="shared" si="41"/>
      </c>
      <c r="AH251" s="14">
        <f t="shared" si="42"/>
      </c>
      <c r="AI251" s="20">
        <f t="shared" si="43"/>
        <v>0</v>
      </c>
    </row>
    <row r="252" spans="1:35" ht="13.5">
      <c r="A252" s="11">
        <v>15</v>
      </c>
      <c r="B252" s="72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26">
        <f t="shared" si="36"/>
      </c>
      <c r="AC252" s="30">
        <f t="shared" si="37"/>
        <v>0</v>
      </c>
      <c r="AD252" s="30">
        <f t="shared" si="38"/>
        <v>0</v>
      </c>
      <c r="AE252" s="30">
        <f t="shared" si="39"/>
        <v>0</v>
      </c>
      <c r="AF252" s="30">
        <f t="shared" si="40"/>
        <v>0</v>
      </c>
      <c r="AG252" s="21">
        <f t="shared" si="41"/>
      </c>
      <c r="AH252" s="14">
        <f t="shared" si="42"/>
      </c>
      <c r="AI252" s="20">
        <f t="shared" si="43"/>
        <v>0</v>
      </c>
    </row>
    <row r="253" spans="1:35" ht="13.5">
      <c r="A253" s="11">
        <v>16</v>
      </c>
      <c r="B253" s="72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26">
        <f t="shared" si="36"/>
      </c>
      <c r="AC253" s="30">
        <f t="shared" si="37"/>
        <v>0</v>
      </c>
      <c r="AD253" s="30">
        <f t="shared" si="38"/>
        <v>0</v>
      </c>
      <c r="AE253" s="30">
        <f t="shared" si="39"/>
        <v>0</v>
      </c>
      <c r="AF253" s="30">
        <f t="shared" si="40"/>
        <v>0</v>
      </c>
      <c r="AG253" s="21">
        <f t="shared" si="41"/>
      </c>
      <c r="AH253" s="14">
        <f t="shared" si="42"/>
      </c>
      <c r="AI253" s="20">
        <f t="shared" si="43"/>
        <v>0</v>
      </c>
    </row>
    <row r="254" spans="1:35" ht="13.5">
      <c r="A254" s="11">
        <v>17</v>
      </c>
      <c r="B254" s="72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26">
        <f t="shared" si="36"/>
      </c>
      <c r="AC254" s="30">
        <f t="shared" si="37"/>
        <v>0</v>
      </c>
      <c r="AD254" s="30">
        <f t="shared" si="38"/>
        <v>0</v>
      </c>
      <c r="AE254" s="30">
        <f t="shared" si="39"/>
        <v>0</v>
      </c>
      <c r="AF254" s="30">
        <f t="shared" si="40"/>
        <v>0</v>
      </c>
      <c r="AG254" s="21">
        <f t="shared" si="41"/>
      </c>
      <c r="AH254" s="14">
        <f t="shared" si="42"/>
      </c>
      <c r="AI254" s="20">
        <f t="shared" si="43"/>
        <v>0</v>
      </c>
    </row>
    <row r="255" spans="1:35" ht="13.5">
      <c r="A255" s="11">
        <v>18</v>
      </c>
      <c r="B255" s="72"/>
      <c r="C255" s="49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6"/>
      <c r="AB255" s="26">
        <f t="shared" si="36"/>
      </c>
      <c r="AC255" s="30">
        <f t="shared" si="37"/>
        <v>0</v>
      </c>
      <c r="AD255" s="30">
        <f t="shared" si="38"/>
        <v>0</v>
      </c>
      <c r="AE255" s="30">
        <f t="shared" si="39"/>
        <v>0</v>
      </c>
      <c r="AF255" s="30">
        <f t="shared" si="40"/>
        <v>0</v>
      </c>
      <c r="AG255" s="21">
        <f t="shared" si="41"/>
      </c>
      <c r="AH255" s="14">
        <f t="shared" si="42"/>
      </c>
      <c r="AI255" s="20">
        <f t="shared" si="43"/>
        <v>0</v>
      </c>
    </row>
    <row r="256" spans="1:35" ht="13.5">
      <c r="A256" s="11">
        <v>19</v>
      </c>
      <c r="B256" s="73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7"/>
      <c r="AB256" s="26">
        <f t="shared" si="36"/>
      </c>
      <c r="AC256" s="30">
        <f t="shared" si="37"/>
        <v>0</v>
      </c>
      <c r="AD256" s="30">
        <f t="shared" si="38"/>
        <v>0</v>
      </c>
      <c r="AE256" s="30">
        <f t="shared" si="39"/>
        <v>0</v>
      </c>
      <c r="AF256" s="30">
        <f t="shared" si="40"/>
        <v>0</v>
      </c>
      <c r="AG256" s="21">
        <f t="shared" si="41"/>
      </c>
      <c r="AH256" s="14">
        <f t="shared" si="42"/>
      </c>
      <c r="AI256" s="20">
        <f t="shared" si="43"/>
        <v>0</v>
      </c>
    </row>
    <row r="257" spans="1:35" ht="13.5">
      <c r="A257" s="11">
        <v>20</v>
      </c>
      <c r="B257" s="73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7"/>
      <c r="AB257" s="26">
        <f t="shared" si="36"/>
      </c>
      <c r="AC257" s="30">
        <f t="shared" si="37"/>
        <v>0</v>
      </c>
      <c r="AD257" s="30">
        <f t="shared" si="38"/>
        <v>0</v>
      </c>
      <c r="AE257" s="30">
        <f t="shared" si="39"/>
        <v>0</v>
      </c>
      <c r="AF257" s="30">
        <f t="shared" si="40"/>
        <v>0</v>
      </c>
      <c r="AG257" s="21">
        <f t="shared" si="41"/>
      </c>
      <c r="AH257" s="14">
        <f t="shared" si="42"/>
      </c>
      <c r="AI257" s="20">
        <f t="shared" si="43"/>
        <v>0</v>
      </c>
    </row>
    <row r="258" spans="1:35" ht="13.5">
      <c r="A258" s="11">
        <v>21</v>
      </c>
      <c r="B258" s="73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26">
        <f t="shared" si="36"/>
      </c>
      <c r="AC258" s="30">
        <f t="shared" si="37"/>
        <v>0</v>
      </c>
      <c r="AD258" s="30">
        <f t="shared" si="38"/>
        <v>0</v>
      </c>
      <c r="AE258" s="30">
        <f t="shared" si="39"/>
        <v>0</v>
      </c>
      <c r="AF258" s="30">
        <f t="shared" si="40"/>
        <v>0</v>
      </c>
      <c r="AG258" s="21">
        <f t="shared" si="41"/>
      </c>
      <c r="AH258" s="14">
        <f t="shared" si="42"/>
      </c>
      <c r="AI258" s="20">
        <f t="shared" si="43"/>
        <v>0</v>
      </c>
    </row>
    <row r="259" spans="1:35" ht="13.5">
      <c r="A259" s="11">
        <v>22</v>
      </c>
      <c r="B259" s="73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26">
        <f t="shared" si="36"/>
      </c>
      <c r="AC259" s="30">
        <f t="shared" si="37"/>
        <v>0</v>
      </c>
      <c r="AD259" s="30">
        <f t="shared" si="38"/>
        <v>0</v>
      </c>
      <c r="AE259" s="30">
        <f t="shared" si="39"/>
        <v>0</v>
      </c>
      <c r="AF259" s="30">
        <f t="shared" si="40"/>
        <v>0</v>
      </c>
      <c r="AG259" s="21">
        <f t="shared" si="41"/>
      </c>
      <c r="AH259" s="14">
        <f t="shared" si="42"/>
      </c>
      <c r="AI259" s="20">
        <f t="shared" si="43"/>
        <v>0</v>
      </c>
    </row>
    <row r="260" spans="1:35" ht="13.5">
      <c r="A260" s="11">
        <v>23</v>
      </c>
      <c r="B260" s="73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26">
        <f t="shared" si="36"/>
      </c>
      <c r="AC260" s="30">
        <f t="shared" si="37"/>
        <v>0</v>
      </c>
      <c r="AD260" s="30">
        <f t="shared" si="38"/>
        <v>0</v>
      </c>
      <c r="AE260" s="30">
        <f t="shared" si="39"/>
        <v>0</v>
      </c>
      <c r="AF260" s="30">
        <f t="shared" si="40"/>
        <v>0</v>
      </c>
      <c r="AG260" s="21">
        <f t="shared" si="41"/>
      </c>
      <c r="AH260" s="14">
        <f t="shared" si="42"/>
      </c>
      <c r="AI260" s="20">
        <f t="shared" si="43"/>
        <v>0</v>
      </c>
    </row>
    <row r="261" spans="1:35" ht="13.5">
      <c r="A261" s="11">
        <v>24</v>
      </c>
      <c r="B261" s="73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26">
        <f t="shared" si="36"/>
      </c>
      <c r="AC261" s="30">
        <f t="shared" si="37"/>
        <v>0</v>
      </c>
      <c r="AD261" s="30">
        <f t="shared" si="38"/>
        <v>0</v>
      </c>
      <c r="AE261" s="30">
        <f t="shared" si="39"/>
        <v>0</v>
      </c>
      <c r="AF261" s="30">
        <f t="shared" si="40"/>
        <v>0</v>
      </c>
      <c r="AG261" s="21">
        <f t="shared" si="41"/>
      </c>
      <c r="AH261" s="14">
        <f t="shared" si="42"/>
      </c>
      <c r="AI261" s="20">
        <f t="shared" si="43"/>
        <v>0</v>
      </c>
    </row>
    <row r="262" spans="1:35" ht="13.5">
      <c r="A262" s="11">
        <v>25</v>
      </c>
      <c r="B262" s="73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26">
        <f t="shared" si="36"/>
      </c>
      <c r="AC262" s="30">
        <f t="shared" si="37"/>
        <v>0</v>
      </c>
      <c r="AD262" s="30">
        <f t="shared" si="38"/>
        <v>0</v>
      </c>
      <c r="AE262" s="30">
        <f t="shared" si="39"/>
        <v>0</v>
      </c>
      <c r="AF262" s="30">
        <f t="shared" si="40"/>
        <v>0</v>
      </c>
      <c r="AG262" s="21">
        <f t="shared" si="41"/>
      </c>
      <c r="AH262" s="14">
        <f t="shared" si="42"/>
      </c>
      <c r="AI262" s="20">
        <f t="shared" si="43"/>
        <v>0</v>
      </c>
    </row>
    <row r="263" spans="1:35" ht="13.5">
      <c r="A263" s="84" t="s">
        <v>9</v>
      </c>
      <c r="B263" s="33" t="s">
        <v>10</v>
      </c>
      <c r="C263" s="34">
        <f aca="true" t="shared" si="44" ref="C263:AA263">COUNTIF(C238:C262,C236)</f>
        <v>0</v>
      </c>
      <c r="D263" s="34">
        <f t="shared" si="44"/>
        <v>0</v>
      </c>
      <c r="E263" s="34">
        <f t="shared" si="44"/>
        <v>0</v>
      </c>
      <c r="F263" s="34">
        <f t="shared" si="44"/>
        <v>0</v>
      </c>
      <c r="G263" s="34">
        <f t="shared" si="44"/>
        <v>0</v>
      </c>
      <c r="H263" s="34">
        <f t="shared" si="44"/>
        <v>0</v>
      </c>
      <c r="I263" s="34">
        <f t="shared" si="44"/>
        <v>0</v>
      </c>
      <c r="J263" s="34">
        <f t="shared" si="44"/>
        <v>0</v>
      </c>
      <c r="K263" s="34">
        <f t="shared" si="44"/>
        <v>0</v>
      </c>
      <c r="L263" s="34">
        <f t="shared" si="44"/>
        <v>0</v>
      </c>
      <c r="M263" s="34">
        <f t="shared" si="44"/>
        <v>0</v>
      </c>
      <c r="N263" s="34">
        <f t="shared" si="44"/>
        <v>0</v>
      </c>
      <c r="O263" s="34">
        <f t="shared" si="44"/>
        <v>0</v>
      </c>
      <c r="P263" s="34">
        <f t="shared" si="44"/>
        <v>0</v>
      </c>
      <c r="Q263" s="34">
        <f t="shared" si="44"/>
        <v>0</v>
      </c>
      <c r="R263" s="34">
        <f t="shared" si="44"/>
        <v>0</v>
      </c>
      <c r="S263" s="34">
        <f t="shared" si="44"/>
        <v>0</v>
      </c>
      <c r="T263" s="34">
        <f t="shared" si="44"/>
        <v>0</v>
      </c>
      <c r="U263" s="34">
        <f t="shared" si="44"/>
        <v>0</v>
      </c>
      <c r="V263" s="34">
        <f t="shared" si="44"/>
        <v>0</v>
      </c>
      <c r="W263" s="34">
        <f t="shared" si="44"/>
        <v>0</v>
      </c>
      <c r="X263" s="34">
        <f t="shared" si="44"/>
        <v>0</v>
      </c>
      <c r="Y263" s="34">
        <f t="shared" si="44"/>
        <v>0</v>
      </c>
      <c r="Z263" s="34">
        <f t="shared" si="44"/>
        <v>0</v>
      </c>
      <c r="AA263" s="34">
        <f t="shared" si="44"/>
        <v>0</v>
      </c>
      <c r="AB263" s="35"/>
      <c r="AC263" s="35"/>
      <c r="AD263" s="35"/>
      <c r="AE263" s="35"/>
      <c r="AF263" s="35"/>
      <c r="AG263" s="36"/>
      <c r="AH263" s="37"/>
      <c r="AI263" s="20"/>
    </row>
    <row r="264" spans="1:35" ht="13.5">
      <c r="A264" s="84"/>
      <c r="B264" s="38" t="s">
        <v>11</v>
      </c>
      <c r="C264" s="22">
        <f aca="true" t="shared" si="45" ref="C264:AA264">COUNTIF(C238:C262,"&gt;0")-COUNTIF(C238:C262,C236)</f>
        <v>0</v>
      </c>
      <c r="D264" s="22">
        <f t="shared" si="45"/>
        <v>0</v>
      </c>
      <c r="E264" s="22">
        <f t="shared" si="45"/>
        <v>0</v>
      </c>
      <c r="F264" s="22">
        <f t="shared" si="45"/>
        <v>0</v>
      </c>
      <c r="G264" s="22">
        <f t="shared" si="45"/>
        <v>0</v>
      </c>
      <c r="H264" s="22">
        <f t="shared" si="45"/>
        <v>0</v>
      </c>
      <c r="I264" s="22">
        <f t="shared" si="45"/>
        <v>0</v>
      </c>
      <c r="J264" s="22">
        <f t="shared" si="45"/>
        <v>0</v>
      </c>
      <c r="K264" s="22">
        <f t="shared" si="45"/>
        <v>0</v>
      </c>
      <c r="L264" s="22">
        <f t="shared" si="45"/>
        <v>0</v>
      </c>
      <c r="M264" s="22">
        <f t="shared" si="45"/>
        <v>0</v>
      </c>
      <c r="N264" s="22">
        <f t="shared" si="45"/>
        <v>0</v>
      </c>
      <c r="O264" s="22">
        <f t="shared" si="45"/>
        <v>0</v>
      </c>
      <c r="P264" s="22">
        <f t="shared" si="45"/>
        <v>0</v>
      </c>
      <c r="Q264" s="22">
        <f t="shared" si="45"/>
        <v>0</v>
      </c>
      <c r="R264" s="22">
        <f t="shared" si="45"/>
        <v>0</v>
      </c>
      <c r="S264" s="22">
        <f t="shared" si="45"/>
        <v>0</v>
      </c>
      <c r="T264" s="22">
        <f t="shared" si="45"/>
        <v>0</v>
      </c>
      <c r="U264" s="22">
        <f t="shared" si="45"/>
        <v>0</v>
      </c>
      <c r="V264" s="22">
        <f t="shared" si="45"/>
        <v>0</v>
      </c>
      <c r="W264" s="22">
        <f t="shared" si="45"/>
        <v>0</v>
      </c>
      <c r="X264" s="22">
        <f t="shared" si="45"/>
        <v>0</v>
      </c>
      <c r="Y264" s="22">
        <f t="shared" si="45"/>
        <v>0</v>
      </c>
      <c r="Z264" s="22">
        <f t="shared" si="45"/>
        <v>0</v>
      </c>
      <c r="AA264" s="22">
        <f t="shared" si="45"/>
        <v>0</v>
      </c>
      <c r="AB264" s="30"/>
      <c r="AC264" s="30"/>
      <c r="AD264" s="30"/>
      <c r="AE264" s="30"/>
      <c r="AF264" s="30"/>
      <c r="AG264" s="39"/>
      <c r="AH264" s="40"/>
      <c r="AI264" s="20"/>
    </row>
    <row r="265" spans="1:35" ht="13.5">
      <c r="A265" s="84"/>
      <c r="B265" s="38" t="s">
        <v>12</v>
      </c>
      <c r="C265" s="22">
        <f aca="true" t="shared" si="46" ref="C265:AA265">COUNTIF(C238:C262,"0")</f>
        <v>0</v>
      </c>
      <c r="D265" s="22">
        <f t="shared" si="46"/>
        <v>0</v>
      </c>
      <c r="E265" s="22">
        <f t="shared" si="46"/>
        <v>0</v>
      </c>
      <c r="F265" s="22">
        <f t="shared" si="46"/>
        <v>0</v>
      </c>
      <c r="G265" s="22">
        <f t="shared" si="46"/>
        <v>0</v>
      </c>
      <c r="H265" s="22">
        <f t="shared" si="46"/>
        <v>0</v>
      </c>
      <c r="I265" s="22">
        <f t="shared" si="46"/>
        <v>0</v>
      </c>
      <c r="J265" s="22">
        <f t="shared" si="46"/>
        <v>0</v>
      </c>
      <c r="K265" s="22">
        <f t="shared" si="46"/>
        <v>0</v>
      </c>
      <c r="L265" s="22">
        <f t="shared" si="46"/>
        <v>0</v>
      </c>
      <c r="M265" s="22">
        <f t="shared" si="46"/>
        <v>0</v>
      </c>
      <c r="N265" s="22">
        <f t="shared" si="46"/>
        <v>0</v>
      </c>
      <c r="O265" s="22">
        <f t="shared" si="46"/>
        <v>0</v>
      </c>
      <c r="P265" s="22">
        <f t="shared" si="46"/>
        <v>0</v>
      </c>
      <c r="Q265" s="22">
        <f t="shared" si="46"/>
        <v>0</v>
      </c>
      <c r="R265" s="22">
        <f t="shared" si="46"/>
        <v>0</v>
      </c>
      <c r="S265" s="22">
        <f t="shared" si="46"/>
        <v>0</v>
      </c>
      <c r="T265" s="22">
        <f t="shared" si="46"/>
        <v>0</v>
      </c>
      <c r="U265" s="22">
        <f t="shared" si="46"/>
        <v>0</v>
      </c>
      <c r="V265" s="22">
        <f t="shared" si="46"/>
        <v>0</v>
      </c>
      <c r="W265" s="22">
        <f t="shared" si="46"/>
        <v>0</v>
      </c>
      <c r="X265" s="22">
        <f t="shared" si="46"/>
        <v>0</v>
      </c>
      <c r="Y265" s="22">
        <f t="shared" si="46"/>
        <v>0</v>
      </c>
      <c r="Z265" s="22">
        <f t="shared" si="46"/>
        <v>0</v>
      </c>
      <c r="AA265" s="22">
        <f t="shared" si="46"/>
        <v>0</v>
      </c>
      <c r="AB265" s="30"/>
      <c r="AC265" s="30"/>
      <c r="AD265" s="30"/>
      <c r="AE265" s="30"/>
      <c r="AF265" s="30"/>
      <c r="AG265" s="39"/>
      <c r="AH265" s="40"/>
      <c r="AI265" s="20"/>
    </row>
    <row r="266" spans="1:35" ht="14.25" thickBot="1">
      <c r="A266" s="85"/>
      <c r="B266" s="41" t="s">
        <v>13</v>
      </c>
      <c r="C266" s="42">
        <f aca="true" t="shared" si="47" ref="C266:AA266">COUNTIF(C238:C262,"x")</f>
        <v>0</v>
      </c>
      <c r="D266" s="42">
        <f t="shared" si="47"/>
        <v>0</v>
      </c>
      <c r="E266" s="42">
        <f t="shared" si="47"/>
        <v>0</v>
      </c>
      <c r="F266" s="42">
        <f t="shared" si="47"/>
        <v>0</v>
      </c>
      <c r="G266" s="42">
        <f t="shared" si="47"/>
        <v>0</v>
      </c>
      <c r="H266" s="42">
        <f t="shared" si="47"/>
        <v>0</v>
      </c>
      <c r="I266" s="42">
        <f t="shared" si="47"/>
        <v>0</v>
      </c>
      <c r="J266" s="42">
        <f t="shared" si="47"/>
        <v>0</v>
      </c>
      <c r="K266" s="42">
        <f t="shared" si="47"/>
        <v>0</v>
      </c>
      <c r="L266" s="42">
        <f t="shared" si="47"/>
        <v>0</v>
      </c>
      <c r="M266" s="42">
        <f t="shared" si="47"/>
        <v>0</v>
      </c>
      <c r="N266" s="42">
        <f t="shared" si="47"/>
        <v>0</v>
      </c>
      <c r="O266" s="42">
        <f t="shared" si="47"/>
        <v>0</v>
      </c>
      <c r="P266" s="42">
        <f t="shared" si="47"/>
        <v>0</v>
      </c>
      <c r="Q266" s="42">
        <f t="shared" si="47"/>
        <v>0</v>
      </c>
      <c r="R266" s="42">
        <f t="shared" si="47"/>
        <v>0</v>
      </c>
      <c r="S266" s="42">
        <f t="shared" si="47"/>
        <v>0</v>
      </c>
      <c r="T266" s="42">
        <f t="shared" si="47"/>
        <v>0</v>
      </c>
      <c r="U266" s="42">
        <f t="shared" si="47"/>
        <v>0</v>
      </c>
      <c r="V266" s="42">
        <f t="shared" si="47"/>
        <v>0</v>
      </c>
      <c r="W266" s="42">
        <f t="shared" si="47"/>
        <v>0</v>
      </c>
      <c r="X266" s="42">
        <f t="shared" si="47"/>
        <v>0</v>
      </c>
      <c r="Y266" s="42">
        <f t="shared" si="47"/>
        <v>0</v>
      </c>
      <c r="Z266" s="42">
        <f t="shared" si="47"/>
        <v>0</v>
      </c>
      <c r="AA266" s="42">
        <f t="shared" si="47"/>
        <v>0</v>
      </c>
      <c r="AB266" s="43"/>
      <c r="AC266" s="43"/>
      <c r="AD266" s="43"/>
      <c r="AE266" s="43"/>
      <c r="AF266" s="43"/>
      <c r="AG266" s="44"/>
      <c r="AH266" s="45"/>
      <c r="AI266" s="20"/>
    </row>
    <row r="267" ht="13.5" thickTop="1"/>
    <row r="269" spans="1:36" ht="18">
      <c r="A269" s="86" t="str">
        <f>P232</f>
        <v>Teste de Matemática                5 º Ano             Turma E             Data</v>
      </c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71"/>
      <c r="AJ269" s="71"/>
    </row>
    <row r="271" spans="1:34" ht="18">
      <c r="A271" s="77" t="s">
        <v>18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</row>
    <row r="274" spans="2:5" ht="12.75">
      <c r="B274" s="57"/>
      <c r="C274" s="58"/>
      <c r="D274" s="58"/>
      <c r="E274" s="59"/>
    </row>
    <row r="275" spans="2:5" ht="12.75">
      <c r="B275" s="75" t="s">
        <v>20</v>
      </c>
      <c r="C275" s="76"/>
      <c r="D275" s="52"/>
      <c r="E275" s="54">
        <f>COUNTA(B238:B262)</f>
        <v>0</v>
      </c>
    </row>
    <row r="276" spans="2:5" ht="12.75">
      <c r="B276" s="55"/>
      <c r="C276" s="51"/>
      <c r="D276" s="51"/>
      <c r="E276" s="56"/>
    </row>
    <row r="277" spans="2:5" ht="12.75">
      <c r="B277" s="53" t="s">
        <v>19</v>
      </c>
      <c r="C277" s="52"/>
      <c r="D277" s="52"/>
      <c r="E277" s="54">
        <f>25-COUNTIF(AB238:AB262,"")</f>
        <v>0</v>
      </c>
    </row>
    <row r="278" spans="2:5" ht="12.75">
      <c r="B278" s="55"/>
      <c r="C278" s="51"/>
      <c r="D278" s="51"/>
      <c r="E278" s="56"/>
    </row>
    <row r="279" spans="2:5" ht="12.75">
      <c r="B279" s="53" t="s">
        <v>21</v>
      </c>
      <c r="C279" s="52" t="s">
        <v>15</v>
      </c>
      <c r="D279" s="52"/>
      <c r="E279" s="54" t="e">
        <f>AVERAGE(AG238:AG262)</f>
        <v>#DIV/0!</v>
      </c>
    </row>
    <row r="280" spans="2:5" ht="12.75">
      <c r="B280" s="55"/>
      <c r="C280" s="51"/>
      <c r="D280" s="51"/>
      <c r="E280" s="56"/>
    </row>
    <row r="281" spans="2:5" ht="12.75">
      <c r="B281" s="53" t="s">
        <v>22</v>
      </c>
      <c r="C281" s="52" t="s">
        <v>15</v>
      </c>
      <c r="D281" s="52"/>
      <c r="E281" s="54" t="e">
        <f>MODE(AG238:AG262)</f>
        <v>#N/A</v>
      </c>
    </row>
    <row r="282" spans="2:5" ht="12.75">
      <c r="B282" s="55"/>
      <c r="C282" s="51"/>
      <c r="D282" s="51"/>
      <c r="E282" s="56"/>
    </row>
    <row r="283" spans="2:5" ht="12.75">
      <c r="B283" s="53" t="s">
        <v>23</v>
      </c>
      <c r="C283" s="52" t="s">
        <v>15</v>
      </c>
      <c r="D283" s="52"/>
      <c r="E283" s="54">
        <f>MAX(AG238:AG262)</f>
        <v>0</v>
      </c>
    </row>
    <row r="284" spans="2:5" ht="12.75">
      <c r="B284" s="55"/>
      <c r="C284" s="51"/>
      <c r="D284" s="51"/>
      <c r="E284" s="56"/>
    </row>
    <row r="285" spans="2:5" ht="12.75">
      <c r="B285" s="53" t="s">
        <v>24</v>
      </c>
      <c r="C285" s="52" t="s">
        <v>15</v>
      </c>
      <c r="D285" s="52"/>
      <c r="E285" s="54">
        <f>MIN(AG238:AG262)</f>
        <v>0</v>
      </c>
    </row>
    <row r="286" spans="2:5" ht="12.75">
      <c r="B286" s="55"/>
      <c r="C286" s="51"/>
      <c r="D286" s="51"/>
      <c r="E286" s="56"/>
    </row>
    <row r="287" spans="2:5" ht="12.75">
      <c r="B287" s="53" t="s">
        <v>25</v>
      </c>
      <c r="C287" s="52"/>
      <c r="D287" s="52"/>
      <c r="E287" s="54">
        <f>COUNTIF(AG238:AG262,"&gt;=50")</f>
        <v>0</v>
      </c>
    </row>
    <row r="288" spans="2:5" ht="12.75">
      <c r="B288" s="55"/>
      <c r="C288" s="51"/>
      <c r="D288" s="51"/>
      <c r="E288" s="56"/>
    </row>
    <row r="289" spans="2:5" ht="12.75">
      <c r="B289" s="53" t="s">
        <v>26</v>
      </c>
      <c r="C289" s="52"/>
      <c r="D289" s="52"/>
      <c r="E289" s="54">
        <f>COUNTIF(AG238:AG262,"&lt;50")</f>
        <v>0</v>
      </c>
    </row>
    <row r="290" spans="2:5" ht="12.75">
      <c r="B290" s="55"/>
      <c r="C290" s="51"/>
      <c r="D290" s="51"/>
      <c r="E290" s="56"/>
    </row>
    <row r="291" spans="2:5" ht="12.75">
      <c r="B291" s="53" t="s">
        <v>33</v>
      </c>
      <c r="C291" s="69">
        <f>COUNTIF(AH238:AH262,"Excelente")</f>
        <v>0</v>
      </c>
      <c r="D291" s="67" t="e">
        <f>ROUND((C291/E277*100),1)</f>
        <v>#DIV/0!</v>
      </c>
      <c r="E291" s="65" t="s">
        <v>15</v>
      </c>
    </row>
    <row r="292" spans="2:5" ht="12.75">
      <c r="B292" s="55"/>
      <c r="C292" s="70"/>
      <c r="D292" s="68"/>
      <c r="E292" s="66"/>
    </row>
    <row r="293" spans="2:5" ht="12.75">
      <c r="B293" s="53" t="s">
        <v>32</v>
      </c>
      <c r="C293" s="69">
        <f>COUNTIF(AH238:AH262,"Sat. Bem")</f>
        <v>0</v>
      </c>
      <c r="D293" s="67" t="e">
        <f>ROUND((C293/E277*100),1)</f>
        <v>#DIV/0!</v>
      </c>
      <c r="E293" s="65" t="s">
        <v>15</v>
      </c>
    </row>
    <row r="294" spans="2:5" ht="12.75">
      <c r="B294" s="55"/>
      <c r="C294" s="70"/>
      <c r="D294" s="68"/>
      <c r="E294" s="66"/>
    </row>
    <row r="295" spans="2:5" ht="12.75">
      <c r="B295" s="53" t="s">
        <v>31</v>
      </c>
      <c r="C295" s="69">
        <f>COUNTIF(AH238:AH262,"Satisfaz")</f>
        <v>0</v>
      </c>
      <c r="D295" s="67" t="e">
        <f>ROUND((C295/E277*100),1)</f>
        <v>#DIV/0!</v>
      </c>
      <c r="E295" s="65" t="s">
        <v>15</v>
      </c>
    </row>
    <row r="296" spans="2:5" ht="12.75">
      <c r="B296" s="55"/>
      <c r="C296" s="70"/>
      <c r="D296" s="68"/>
      <c r="E296" s="66"/>
    </row>
    <row r="297" spans="2:5" ht="12.75">
      <c r="B297" s="53" t="s">
        <v>30</v>
      </c>
      <c r="C297" s="69">
        <f>COUNTIF(AH238:AH262,"Sat. Pouco")</f>
        <v>0</v>
      </c>
      <c r="D297" s="67" t="e">
        <f>ROUND((C297/E277*100),1)</f>
        <v>#DIV/0!</v>
      </c>
      <c r="E297" s="65" t="s">
        <v>15</v>
      </c>
    </row>
    <row r="298" spans="2:5" ht="12.75">
      <c r="B298" s="55"/>
      <c r="C298" s="70"/>
      <c r="D298" s="68"/>
      <c r="E298" s="66"/>
    </row>
    <row r="299" spans="2:5" ht="12.75">
      <c r="B299" s="53" t="s">
        <v>29</v>
      </c>
      <c r="C299" s="69">
        <f>COUNTIF(AH238:AH262,"Não Sat.")</f>
        <v>0</v>
      </c>
      <c r="D299" s="67" t="e">
        <f>ROUND((C299/E277*100),1)</f>
        <v>#DIV/0!</v>
      </c>
      <c r="E299" s="65" t="s">
        <v>15</v>
      </c>
    </row>
    <row r="300" spans="2:5" ht="12.75">
      <c r="B300" s="55"/>
      <c r="C300" s="70"/>
      <c r="D300" s="68"/>
      <c r="E300" s="66"/>
    </row>
    <row r="301" spans="2:5" ht="12.75">
      <c r="B301" s="53" t="s">
        <v>28</v>
      </c>
      <c r="C301" s="69">
        <f>COUNTIF(AH238:AH262,"M. Fraco")</f>
        <v>0</v>
      </c>
      <c r="D301" s="67" t="e">
        <f>ROUND((C301/E277*100),1)</f>
        <v>#DIV/0!</v>
      </c>
      <c r="E301" s="65" t="s">
        <v>15</v>
      </c>
    </row>
    <row r="302" spans="2:5" ht="12.75">
      <c r="B302" s="61"/>
      <c r="C302" s="46"/>
      <c r="D302" s="46"/>
      <c r="E302" s="62"/>
    </row>
    <row r="303" spans="2:5" ht="12.75">
      <c r="B303" s="61"/>
      <c r="C303" s="46"/>
      <c r="D303" s="46"/>
      <c r="E303" s="62"/>
    </row>
    <row r="304" spans="2:5" ht="12.75">
      <c r="B304" s="61"/>
      <c r="C304" s="46"/>
      <c r="D304" s="46"/>
      <c r="E304" s="62"/>
    </row>
    <row r="305" spans="2:5" ht="12.75">
      <c r="B305" s="63"/>
      <c r="C305" s="47"/>
      <c r="D305" s="47"/>
      <c r="E305" s="64"/>
    </row>
    <row r="309" spans="1:36" ht="15.75">
      <c r="A309" s="60"/>
      <c r="B309" s="60"/>
      <c r="C309" s="74" t="s">
        <v>27</v>
      </c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60"/>
      <c r="O309" s="60"/>
      <c r="P309" s="60" t="s">
        <v>38</v>
      </c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1"/>
      <c r="AJ309" s="1"/>
    </row>
    <row r="311" ht="13.5" thickBot="1"/>
    <row r="312" spans="1:36" ht="13.5" thickTop="1">
      <c r="A312" s="9"/>
      <c r="B312" s="27" t="s">
        <v>0</v>
      </c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3" t="s">
        <v>1</v>
      </c>
      <c r="AC312" s="81" t="s">
        <v>2</v>
      </c>
      <c r="AD312" s="82"/>
      <c r="AE312" s="82"/>
      <c r="AF312" s="83"/>
      <c r="AG312" s="79" t="s">
        <v>14</v>
      </c>
      <c r="AH312" s="80"/>
      <c r="AI312" s="19"/>
      <c r="AJ312" s="3"/>
    </row>
    <row r="313" spans="1:35" ht="26.25">
      <c r="A313" s="10"/>
      <c r="B313" s="15" t="s">
        <v>17</v>
      </c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24">
        <f>SUM(C313:AA313)</f>
        <v>0</v>
      </c>
      <c r="AC313" s="29" t="s">
        <v>3</v>
      </c>
      <c r="AD313" s="29" t="s">
        <v>4</v>
      </c>
      <c r="AE313" s="29" t="s">
        <v>5</v>
      </c>
      <c r="AF313" s="29" t="s">
        <v>6</v>
      </c>
      <c r="AG313" s="8" t="s">
        <v>15</v>
      </c>
      <c r="AH313" s="18" t="s">
        <v>16</v>
      </c>
      <c r="AI313" s="20"/>
    </row>
    <row r="314" spans="1:35" ht="12.75">
      <c r="A314" s="16" t="s">
        <v>7</v>
      </c>
      <c r="B314" s="17" t="s">
        <v>8</v>
      </c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25"/>
      <c r="AC314" s="31"/>
      <c r="AD314" s="31"/>
      <c r="AE314" s="31"/>
      <c r="AF314" s="32"/>
      <c r="AG314" s="13"/>
      <c r="AH314" s="12"/>
      <c r="AI314" s="20"/>
    </row>
    <row r="315" spans="1:35" ht="13.5">
      <c r="A315" s="11">
        <v>1</v>
      </c>
      <c r="B315" s="72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26">
        <f aca="true" t="shared" si="48" ref="AB315:AB339">IF(AI315&lt;&gt;0,SUM(C315:AA315),"")</f>
      </c>
      <c r="AC315" s="30">
        <f aca="true" t="shared" si="49" ref="AC315:AC339">SUM(COUNTIF(C315,C$313),COUNTIF(D315,D$313),COUNTIF(E315,E$313),COUNTIF(F315,F$313),COUNTIF(G315,G$313),COUNTIF(H315,H$313),COUNTIF(I315,I$313),COUNTIF(J315,J$313),COUNTIF(K315,K$313),COUNTIF(L315,L$313),COUNTIF(M315,M$313),COUNTIF(N315,N$313),COUNTIF(O315,O$313),COUNTIF(P315,P$313),COUNTIF(Q315,Q$313),COUNTIF(R315,R$313),COUNTIF(S315,S$313),COUNTIF(T315,T$313),COUNTIF(U315,U$313),COUNTIF(V315,V$313),COUNTIF(W315,W$313),COUNTIF(X315,X$313),COUNTIF(Y315,Y$313),COUNTIF(Z315,Z$313),COUNTIF(AA315,AA$313))</f>
        <v>0</v>
      </c>
      <c r="AD315" s="30">
        <f aca="true" t="shared" si="50" ref="AD315:AD339">COUNTA(C315:AA315)-AC315-AE315-AF315</f>
        <v>0</v>
      </c>
      <c r="AE315" s="30">
        <f aca="true" t="shared" si="51" ref="AE315:AE339">COUNTIF(C315:AA315,"0")</f>
        <v>0</v>
      </c>
      <c r="AF315" s="30">
        <f aca="true" t="shared" si="52" ref="AF315:AF339">COUNTIF(C315:AA315,"X")</f>
        <v>0</v>
      </c>
      <c r="AG315" s="21">
        <f aca="true" t="shared" si="53" ref="AG315:AG339">IF(AB315&lt;&gt;"",ROUND((AB315*100)/AB$313,0),"")</f>
      </c>
      <c r="AH315" s="14">
        <f aca="true" t="shared" si="54" ref="AH315:AH339">IF(AG315&lt;&gt;"",IF(AG315&gt;89,"Excelente",IF(AG315&gt;74,"Sat. Bem",IF(AG315&gt;55,"Satisfaz",IF(AG315&gt;49,"Sat. Pouco",IF(AG315&gt;20,"Não Sat.",IF(AG315&gt;=0,"M. Fraco","")))))),"")</f>
      </c>
      <c r="AI315" s="20">
        <f aca="true" t="shared" si="55" ref="AI315:AI339">COUNTA(C315:AA315)</f>
        <v>0</v>
      </c>
    </row>
    <row r="316" spans="1:35" ht="13.5">
      <c r="A316" s="11">
        <v>2</v>
      </c>
      <c r="B316" s="72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26">
        <f t="shared" si="48"/>
      </c>
      <c r="AC316" s="30">
        <f t="shared" si="49"/>
        <v>0</v>
      </c>
      <c r="AD316" s="30">
        <f t="shared" si="50"/>
        <v>0</v>
      </c>
      <c r="AE316" s="30">
        <f t="shared" si="51"/>
        <v>0</v>
      </c>
      <c r="AF316" s="30">
        <f t="shared" si="52"/>
        <v>0</v>
      </c>
      <c r="AG316" s="21">
        <f t="shared" si="53"/>
      </c>
      <c r="AH316" s="14">
        <f t="shared" si="54"/>
      </c>
      <c r="AI316" s="20">
        <f t="shared" si="55"/>
        <v>0</v>
      </c>
    </row>
    <row r="317" spans="1:35" ht="13.5">
      <c r="A317" s="11">
        <v>3</v>
      </c>
      <c r="B317" s="72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5"/>
      <c r="AB317" s="26">
        <f t="shared" si="48"/>
      </c>
      <c r="AC317" s="30">
        <f t="shared" si="49"/>
        <v>0</v>
      </c>
      <c r="AD317" s="30">
        <f t="shared" si="50"/>
        <v>0</v>
      </c>
      <c r="AE317" s="30">
        <f t="shared" si="51"/>
        <v>0</v>
      </c>
      <c r="AF317" s="30">
        <f t="shared" si="52"/>
        <v>0</v>
      </c>
      <c r="AG317" s="21">
        <f t="shared" si="53"/>
      </c>
      <c r="AH317" s="14">
        <f t="shared" si="54"/>
      </c>
      <c r="AI317" s="20">
        <f t="shared" si="55"/>
        <v>0</v>
      </c>
    </row>
    <row r="318" spans="1:35" ht="13.5">
      <c r="A318" s="11">
        <v>4</v>
      </c>
      <c r="B318" s="72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26">
        <f t="shared" si="48"/>
      </c>
      <c r="AC318" s="30">
        <f t="shared" si="49"/>
        <v>0</v>
      </c>
      <c r="AD318" s="30">
        <f t="shared" si="50"/>
        <v>0</v>
      </c>
      <c r="AE318" s="30">
        <f t="shared" si="51"/>
        <v>0</v>
      </c>
      <c r="AF318" s="30">
        <f t="shared" si="52"/>
        <v>0</v>
      </c>
      <c r="AG318" s="21">
        <f t="shared" si="53"/>
      </c>
      <c r="AH318" s="14">
        <f t="shared" si="54"/>
      </c>
      <c r="AI318" s="20">
        <f t="shared" si="55"/>
        <v>0</v>
      </c>
    </row>
    <row r="319" spans="1:35" ht="13.5">
      <c r="A319" s="11">
        <v>5</v>
      </c>
      <c r="B319" s="72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26">
        <f t="shared" si="48"/>
      </c>
      <c r="AC319" s="30">
        <f t="shared" si="49"/>
        <v>0</v>
      </c>
      <c r="AD319" s="30">
        <f t="shared" si="50"/>
        <v>0</v>
      </c>
      <c r="AE319" s="30">
        <f t="shared" si="51"/>
        <v>0</v>
      </c>
      <c r="AF319" s="30">
        <f t="shared" si="52"/>
        <v>0</v>
      </c>
      <c r="AG319" s="21">
        <f t="shared" si="53"/>
      </c>
      <c r="AH319" s="14">
        <f t="shared" si="54"/>
      </c>
      <c r="AI319" s="20">
        <f t="shared" si="55"/>
        <v>0</v>
      </c>
    </row>
    <row r="320" spans="1:35" ht="13.5">
      <c r="A320" s="11">
        <v>6</v>
      </c>
      <c r="B320" s="72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26">
        <f t="shared" si="48"/>
      </c>
      <c r="AC320" s="30">
        <f t="shared" si="49"/>
        <v>0</v>
      </c>
      <c r="AD320" s="30">
        <f t="shared" si="50"/>
        <v>0</v>
      </c>
      <c r="AE320" s="30">
        <f t="shared" si="51"/>
        <v>0</v>
      </c>
      <c r="AF320" s="30">
        <f t="shared" si="52"/>
        <v>0</v>
      </c>
      <c r="AG320" s="21">
        <f t="shared" si="53"/>
      </c>
      <c r="AH320" s="14">
        <f t="shared" si="54"/>
      </c>
      <c r="AI320" s="20">
        <f t="shared" si="55"/>
        <v>0</v>
      </c>
    </row>
    <row r="321" spans="1:35" ht="13.5">
      <c r="A321" s="11">
        <v>7</v>
      </c>
      <c r="B321" s="72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26">
        <f t="shared" si="48"/>
      </c>
      <c r="AC321" s="30">
        <f t="shared" si="49"/>
        <v>0</v>
      </c>
      <c r="AD321" s="30">
        <f t="shared" si="50"/>
        <v>0</v>
      </c>
      <c r="AE321" s="30">
        <f t="shared" si="51"/>
        <v>0</v>
      </c>
      <c r="AF321" s="30">
        <f t="shared" si="52"/>
        <v>0</v>
      </c>
      <c r="AG321" s="21">
        <f t="shared" si="53"/>
      </c>
      <c r="AH321" s="14">
        <f t="shared" si="54"/>
      </c>
      <c r="AI321" s="20">
        <f t="shared" si="55"/>
        <v>0</v>
      </c>
    </row>
    <row r="322" spans="1:35" ht="13.5">
      <c r="A322" s="11">
        <v>8</v>
      </c>
      <c r="B322" s="72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26">
        <f t="shared" si="48"/>
      </c>
      <c r="AC322" s="30">
        <f t="shared" si="49"/>
        <v>0</v>
      </c>
      <c r="AD322" s="30">
        <f t="shared" si="50"/>
        <v>0</v>
      </c>
      <c r="AE322" s="30">
        <f t="shared" si="51"/>
        <v>0</v>
      </c>
      <c r="AF322" s="30">
        <f t="shared" si="52"/>
        <v>0</v>
      </c>
      <c r="AG322" s="21">
        <f t="shared" si="53"/>
      </c>
      <c r="AH322" s="14">
        <f t="shared" si="54"/>
      </c>
      <c r="AI322" s="20">
        <f t="shared" si="55"/>
        <v>0</v>
      </c>
    </row>
    <row r="323" spans="1:35" ht="13.5">
      <c r="A323" s="11">
        <v>9</v>
      </c>
      <c r="B323" s="72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26">
        <f t="shared" si="48"/>
      </c>
      <c r="AC323" s="30">
        <f t="shared" si="49"/>
        <v>0</v>
      </c>
      <c r="AD323" s="30">
        <f t="shared" si="50"/>
        <v>0</v>
      </c>
      <c r="AE323" s="30">
        <f t="shared" si="51"/>
        <v>0</v>
      </c>
      <c r="AF323" s="30">
        <f t="shared" si="52"/>
        <v>0</v>
      </c>
      <c r="AG323" s="21">
        <f t="shared" si="53"/>
      </c>
      <c r="AH323" s="14">
        <f t="shared" si="54"/>
      </c>
      <c r="AI323" s="20">
        <f t="shared" si="55"/>
        <v>0</v>
      </c>
    </row>
    <row r="324" spans="1:35" ht="13.5">
      <c r="A324" s="11">
        <v>10</v>
      </c>
      <c r="B324" s="72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26">
        <f t="shared" si="48"/>
      </c>
      <c r="AC324" s="30">
        <f t="shared" si="49"/>
        <v>0</v>
      </c>
      <c r="AD324" s="30">
        <f t="shared" si="50"/>
        <v>0</v>
      </c>
      <c r="AE324" s="30">
        <f t="shared" si="51"/>
        <v>0</v>
      </c>
      <c r="AF324" s="30">
        <f t="shared" si="52"/>
        <v>0</v>
      </c>
      <c r="AG324" s="21">
        <f t="shared" si="53"/>
      </c>
      <c r="AH324" s="14">
        <f t="shared" si="54"/>
      </c>
      <c r="AI324" s="20">
        <f t="shared" si="55"/>
        <v>0</v>
      </c>
    </row>
    <row r="325" spans="1:35" ht="13.5">
      <c r="A325" s="11">
        <v>11</v>
      </c>
      <c r="B325" s="72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26">
        <f t="shared" si="48"/>
      </c>
      <c r="AC325" s="30">
        <f t="shared" si="49"/>
        <v>0</v>
      </c>
      <c r="AD325" s="30">
        <f t="shared" si="50"/>
        <v>0</v>
      </c>
      <c r="AE325" s="30">
        <f t="shared" si="51"/>
        <v>0</v>
      </c>
      <c r="AF325" s="30">
        <f t="shared" si="52"/>
        <v>0</v>
      </c>
      <c r="AG325" s="21">
        <f t="shared" si="53"/>
      </c>
      <c r="AH325" s="14">
        <f t="shared" si="54"/>
      </c>
      <c r="AI325" s="20">
        <f t="shared" si="55"/>
        <v>0</v>
      </c>
    </row>
    <row r="326" spans="1:35" ht="13.5">
      <c r="A326" s="11">
        <v>12</v>
      </c>
      <c r="B326" s="72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26">
        <f t="shared" si="48"/>
      </c>
      <c r="AC326" s="30">
        <f t="shared" si="49"/>
        <v>0</v>
      </c>
      <c r="AD326" s="30">
        <f t="shared" si="50"/>
        <v>0</v>
      </c>
      <c r="AE326" s="30">
        <f t="shared" si="51"/>
        <v>0</v>
      </c>
      <c r="AF326" s="30">
        <f t="shared" si="52"/>
        <v>0</v>
      </c>
      <c r="AG326" s="21">
        <f t="shared" si="53"/>
      </c>
      <c r="AH326" s="14">
        <f t="shared" si="54"/>
      </c>
      <c r="AI326" s="20">
        <f t="shared" si="55"/>
        <v>0</v>
      </c>
    </row>
    <row r="327" spans="1:35" ht="13.5">
      <c r="A327" s="11">
        <v>13</v>
      </c>
      <c r="B327" s="72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26">
        <f t="shared" si="48"/>
      </c>
      <c r="AC327" s="30">
        <f t="shared" si="49"/>
        <v>0</v>
      </c>
      <c r="AD327" s="30">
        <f t="shared" si="50"/>
        <v>0</v>
      </c>
      <c r="AE327" s="30">
        <f t="shared" si="51"/>
        <v>0</v>
      </c>
      <c r="AF327" s="30">
        <f t="shared" si="52"/>
        <v>0</v>
      </c>
      <c r="AG327" s="21">
        <f t="shared" si="53"/>
      </c>
      <c r="AH327" s="14">
        <f t="shared" si="54"/>
      </c>
      <c r="AI327" s="20">
        <f t="shared" si="55"/>
        <v>0</v>
      </c>
    </row>
    <row r="328" spans="1:35" ht="13.5">
      <c r="A328" s="11">
        <v>14</v>
      </c>
      <c r="B328" s="72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26">
        <f t="shared" si="48"/>
      </c>
      <c r="AC328" s="30">
        <f t="shared" si="49"/>
        <v>0</v>
      </c>
      <c r="AD328" s="30">
        <f t="shared" si="50"/>
        <v>0</v>
      </c>
      <c r="AE328" s="30">
        <f t="shared" si="51"/>
        <v>0</v>
      </c>
      <c r="AF328" s="30">
        <f t="shared" si="52"/>
        <v>0</v>
      </c>
      <c r="AG328" s="21">
        <f t="shared" si="53"/>
      </c>
      <c r="AH328" s="14">
        <f t="shared" si="54"/>
      </c>
      <c r="AI328" s="20">
        <f t="shared" si="55"/>
        <v>0</v>
      </c>
    </row>
    <row r="329" spans="1:35" ht="13.5">
      <c r="A329" s="11">
        <v>15</v>
      </c>
      <c r="B329" s="72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26">
        <f t="shared" si="48"/>
      </c>
      <c r="AC329" s="30">
        <f t="shared" si="49"/>
        <v>0</v>
      </c>
      <c r="AD329" s="30">
        <f t="shared" si="50"/>
        <v>0</v>
      </c>
      <c r="AE329" s="30">
        <f t="shared" si="51"/>
        <v>0</v>
      </c>
      <c r="AF329" s="30">
        <f t="shared" si="52"/>
        <v>0</v>
      </c>
      <c r="AG329" s="21">
        <f t="shared" si="53"/>
      </c>
      <c r="AH329" s="14">
        <f t="shared" si="54"/>
      </c>
      <c r="AI329" s="20">
        <f t="shared" si="55"/>
        <v>0</v>
      </c>
    </row>
    <row r="330" spans="1:35" ht="13.5">
      <c r="A330" s="11">
        <v>16</v>
      </c>
      <c r="B330" s="72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26">
        <f t="shared" si="48"/>
      </c>
      <c r="AC330" s="30">
        <f t="shared" si="49"/>
        <v>0</v>
      </c>
      <c r="AD330" s="30">
        <f t="shared" si="50"/>
        <v>0</v>
      </c>
      <c r="AE330" s="30">
        <f t="shared" si="51"/>
        <v>0</v>
      </c>
      <c r="AF330" s="30">
        <f t="shared" si="52"/>
        <v>0</v>
      </c>
      <c r="AG330" s="21">
        <f t="shared" si="53"/>
      </c>
      <c r="AH330" s="14">
        <f t="shared" si="54"/>
      </c>
      <c r="AI330" s="20">
        <f t="shared" si="55"/>
        <v>0</v>
      </c>
    </row>
    <row r="331" spans="1:35" ht="13.5">
      <c r="A331" s="11">
        <v>17</v>
      </c>
      <c r="B331" s="72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26">
        <f t="shared" si="48"/>
      </c>
      <c r="AC331" s="30">
        <f t="shared" si="49"/>
        <v>0</v>
      </c>
      <c r="AD331" s="30">
        <f t="shared" si="50"/>
        <v>0</v>
      </c>
      <c r="AE331" s="30">
        <f t="shared" si="51"/>
        <v>0</v>
      </c>
      <c r="AF331" s="30">
        <f t="shared" si="52"/>
        <v>0</v>
      </c>
      <c r="AG331" s="21">
        <f t="shared" si="53"/>
      </c>
      <c r="AH331" s="14">
        <f t="shared" si="54"/>
      </c>
      <c r="AI331" s="20">
        <f t="shared" si="55"/>
        <v>0</v>
      </c>
    </row>
    <row r="332" spans="1:35" ht="13.5">
      <c r="A332" s="11">
        <v>18</v>
      </c>
      <c r="B332" s="72"/>
      <c r="C332" s="49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6"/>
      <c r="AB332" s="26">
        <f t="shared" si="48"/>
      </c>
      <c r="AC332" s="30">
        <f t="shared" si="49"/>
        <v>0</v>
      </c>
      <c r="AD332" s="30">
        <f t="shared" si="50"/>
        <v>0</v>
      </c>
      <c r="AE332" s="30">
        <f t="shared" si="51"/>
        <v>0</v>
      </c>
      <c r="AF332" s="30">
        <f t="shared" si="52"/>
        <v>0</v>
      </c>
      <c r="AG332" s="21">
        <f t="shared" si="53"/>
      </c>
      <c r="AH332" s="14">
        <f t="shared" si="54"/>
      </c>
      <c r="AI332" s="20">
        <f t="shared" si="55"/>
        <v>0</v>
      </c>
    </row>
    <row r="333" spans="1:35" ht="13.5">
      <c r="A333" s="11">
        <v>19</v>
      </c>
      <c r="B333" s="73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7"/>
      <c r="AB333" s="26">
        <f t="shared" si="48"/>
      </c>
      <c r="AC333" s="30">
        <f t="shared" si="49"/>
        <v>0</v>
      </c>
      <c r="AD333" s="30">
        <f t="shared" si="50"/>
        <v>0</v>
      </c>
      <c r="AE333" s="30">
        <f t="shared" si="51"/>
        <v>0</v>
      </c>
      <c r="AF333" s="30">
        <f t="shared" si="52"/>
        <v>0</v>
      </c>
      <c r="AG333" s="21">
        <f t="shared" si="53"/>
      </c>
      <c r="AH333" s="14">
        <f t="shared" si="54"/>
      </c>
      <c r="AI333" s="20">
        <f t="shared" si="55"/>
        <v>0</v>
      </c>
    </row>
    <row r="334" spans="1:35" ht="13.5">
      <c r="A334" s="11">
        <v>20</v>
      </c>
      <c r="B334" s="73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7"/>
      <c r="AB334" s="26">
        <f t="shared" si="48"/>
      </c>
      <c r="AC334" s="30">
        <f t="shared" si="49"/>
        <v>0</v>
      </c>
      <c r="AD334" s="30">
        <f t="shared" si="50"/>
        <v>0</v>
      </c>
      <c r="AE334" s="30">
        <f t="shared" si="51"/>
        <v>0</v>
      </c>
      <c r="AF334" s="30">
        <f t="shared" si="52"/>
        <v>0</v>
      </c>
      <c r="AG334" s="21">
        <f t="shared" si="53"/>
      </c>
      <c r="AH334" s="14">
        <f t="shared" si="54"/>
      </c>
      <c r="AI334" s="20">
        <f t="shared" si="55"/>
        <v>0</v>
      </c>
    </row>
    <row r="335" spans="1:35" ht="13.5">
      <c r="A335" s="11">
        <v>21</v>
      </c>
      <c r="B335" s="73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26">
        <f t="shared" si="48"/>
      </c>
      <c r="AC335" s="30">
        <f t="shared" si="49"/>
        <v>0</v>
      </c>
      <c r="AD335" s="30">
        <f t="shared" si="50"/>
        <v>0</v>
      </c>
      <c r="AE335" s="30">
        <f t="shared" si="51"/>
        <v>0</v>
      </c>
      <c r="AF335" s="30">
        <f t="shared" si="52"/>
        <v>0</v>
      </c>
      <c r="AG335" s="21">
        <f t="shared" si="53"/>
      </c>
      <c r="AH335" s="14">
        <f t="shared" si="54"/>
      </c>
      <c r="AI335" s="20">
        <f t="shared" si="55"/>
        <v>0</v>
      </c>
    </row>
    <row r="336" spans="1:35" ht="13.5">
      <c r="A336" s="11">
        <v>22</v>
      </c>
      <c r="B336" s="73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26">
        <f t="shared" si="48"/>
      </c>
      <c r="AC336" s="30">
        <f t="shared" si="49"/>
        <v>0</v>
      </c>
      <c r="AD336" s="30">
        <f t="shared" si="50"/>
        <v>0</v>
      </c>
      <c r="AE336" s="30">
        <f t="shared" si="51"/>
        <v>0</v>
      </c>
      <c r="AF336" s="30">
        <f t="shared" si="52"/>
        <v>0</v>
      </c>
      <c r="AG336" s="21">
        <f t="shared" si="53"/>
      </c>
      <c r="AH336" s="14">
        <f t="shared" si="54"/>
      </c>
      <c r="AI336" s="20">
        <f t="shared" si="55"/>
        <v>0</v>
      </c>
    </row>
    <row r="337" spans="1:35" ht="13.5">
      <c r="A337" s="11">
        <v>23</v>
      </c>
      <c r="B337" s="73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26">
        <f t="shared" si="48"/>
      </c>
      <c r="AC337" s="30">
        <f t="shared" si="49"/>
        <v>0</v>
      </c>
      <c r="AD337" s="30">
        <f t="shared" si="50"/>
        <v>0</v>
      </c>
      <c r="AE337" s="30">
        <f t="shared" si="51"/>
        <v>0</v>
      </c>
      <c r="AF337" s="30">
        <f t="shared" si="52"/>
        <v>0</v>
      </c>
      <c r="AG337" s="21">
        <f t="shared" si="53"/>
      </c>
      <c r="AH337" s="14">
        <f t="shared" si="54"/>
      </c>
      <c r="AI337" s="20">
        <f t="shared" si="55"/>
        <v>0</v>
      </c>
    </row>
    <row r="338" spans="1:35" ht="13.5">
      <c r="A338" s="11">
        <v>24</v>
      </c>
      <c r="B338" s="73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26">
        <f t="shared" si="48"/>
      </c>
      <c r="AC338" s="30">
        <f t="shared" si="49"/>
        <v>0</v>
      </c>
      <c r="AD338" s="30">
        <f t="shared" si="50"/>
        <v>0</v>
      </c>
      <c r="AE338" s="30">
        <f t="shared" si="51"/>
        <v>0</v>
      </c>
      <c r="AF338" s="30">
        <f t="shared" si="52"/>
        <v>0</v>
      </c>
      <c r="AG338" s="21">
        <f t="shared" si="53"/>
      </c>
      <c r="AH338" s="14">
        <f t="shared" si="54"/>
      </c>
      <c r="AI338" s="20">
        <f t="shared" si="55"/>
        <v>0</v>
      </c>
    </row>
    <row r="339" spans="1:35" ht="13.5">
      <c r="A339" s="11">
        <v>25</v>
      </c>
      <c r="B339" s="73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26">
        <f t="shared" si="48"/>
      </c>
      <c r="AC339" s="30">
        <f t="shared" si="49"/>
        <v>0</v>
      </c>
      <c r="AD339" s="30">
        <f t="shared" si="50"/>
        <v>0</v>
      </c>
      <c r="AE339" s="30">
        <f t="shared" si="51"/>
        <v>0</v>
      </c>
      <c r="AF339" s="30">
        <f t="shared" si="52"/>
        <v>0</v>
      </c>
      <c r="AG339" s="21">
        <f t="shared" si="53"/>
      </c>
      <c r="AH339" s="14">
        <f t="shared" si="54"/>
      </c>
      <c r="AI339" s="20">
        <f t="shared" si="55"/>
        <v>0</v>
      </c>
    </row>
    <row r="340" spans="1:35" ht="13.5">
      <c r="A340" s="84" t="s">
        <v>9</v>
      </c>
      <c r="B340" s="33" t="s">
        <v>10</v>
      </c>
      <c r="C340" s="34">
        <f aca="true" t="shared" si="56" ref="C340:AA340">COUNTIF(C315:C339,C313)</f>
        <v>0</v>
      </c>
      <c r="D340" s="34">
        <f t="shared" si="56"/>
        <v>0</v>
      </c>
      <c r="E340" s="34">
        <f t="shared" si="56"/>
        <v>0</v>
      </c>
      <c r="F340" s="34">
        <f t="shared" si="56"/>
        <v>0</v>
      </c>
      <c r="G340" s="34">
        <f t="shared" si="56"/>
        <v>0</v>
      </c>
      <c r="H340" s="34">
        <f t="shared" si="56"/>
        <v>0</v>
      </c>
      <c r="I340" s="34">
        <f t="shared" si="56"/>
        <v>0</v>
      </c>
      <c r="J340" s="34">
        <f t="shared" si="56"/>
        <v>0</v>
      </c>
      <c r="K340" s="34">
        <f t="shared" si="56"/>
        <v>0</v>
      </c>
      <c r="L340" s="34">
        <f t="shared" si="56"/>
        <v>0</v>
      </c>
      <c r="M340" s="34">
        <f t="shared" si="56"/>
        <v>0</v>
      </c>
      <c r="N340" s="34">
        <f t="shared" si="56"/>
        <v>0</v>
      </c>
      <c r="O340" s="34">
        <f t="shared" si="56"/>
        <v>0</v>
      </c>
      <c r="P340" s="34">
        <f t="shared" si="56"/>
        <v>0</v>
      </c>
      <c r="Q340" s="34">
        <f t="shared" si="56"/>
        <v>0</v>
      </c>
      <c r="R340" s="34">
        <f t="shared" si="56"/>
        <v>0</v>
      </c>
      <c r="S340" s="34">
        <f t="shared" si="56"/>
        <v>0</v>
      </c>
      <c r="T340" s="34">
        <f t="shared" si="56"/>
        <v>0</v>
      </c>
      <c r="U340" s="34">
        <f t="shared" si="56"/>
        <v>0</v>
      </c>
      <c r="V340" s="34">
        <f t="shared" si="56"/>
        <v>0</v>
      </c>
      <c r="W340" s="34">
        <f t="shared" si="56"/>
        <v>0</v>
      </c>
      <c r="X340" s="34">
        <f t="shared" si="56"/>
        <v>0</v>
      </c>
      <c r="Y340" s="34">
        <f t="shared" si="56"/>
        <v>0</v>
      </c>
      <c r="Z340" s="34">
        <f t="shared" si="56"/>
        <v>0</v>
      </c>
      <c r="AA340" s="34">
        <f t="shared" si="56"/>
        <v>0</v>
      </c>
      <c r="AB340" s="35"/>
      <c r="AC340" s="35"/>
      <c r="AD340" s="35"/>
      <c r="AE340" s="35"/>
      <c r="AF340" s="35"/>
      <c r="AG340" s="36"/>
      <c r="AH340" s="37"/>
      <c r="AI340" s="20"/>
    </row>
    <row r="341" spans="1:35" ht="13.5">
      <c r="A341" s="84"/>
      <c r="B341" s="38" t="s">
        <v>11</v>
      </c>
      <c r="C341" s="22">
        <f aca="true" t="shared" si="57" ref="C341:AA341">COUNTIF(C315:C339,"&gt;0")-COUNTIF(C315:C339,C313)</f>
        <v>0</v>
      </c>
      <c r="D341" s="22">
        <f t="shared" si="57"/>
        <v>0</v>
      </c>
      <c r="E341" s="22">
        <f t="shared" si="57"/>
        <v>0</v>
      </c>
      <c r="F341" s="22">
        <f t="shared" si="57"/>
        <v>0</v>
      </c>
      <c r="G341" s="22">
        <f t="shared" si="57"/>
        <v>0</v>
      </c>
      <c r="H341" s="22">
        <f t="shared" si="57"/>
        <v>0</v>
      </c>
      <c r="I341" s="22">
        <f t="shared" si="57"/>
        <v>0</v>
      </c>
      <c r="J341" s="22">
        <f t="shared" si="57"/>
        <v>0</v>
      </c>
      <c r="K341" s="22">
        <f t="shared" si="57"/>
        <v>0</v>
      </c>
      <c r="L341" s="22">
        <f t="shared" si="57"/>
        <v>0</v>
      </c>
      <c r="M341" s="22">
        <f t="shared" si="57"/>
        <v>0</v>
      </c>
      <c r="N341" s="22">
        <f t="shared" si="57"/>
        <v>0</v>
      </c>
      <c r="O341" s="22">
        <f t="shared" si="57"/>
        <v>0</v>
      </c>
      <c r="P341" s="22">
        <f t="shared" si="57"/>
        <v>0</v>
      </c>
      <c r="Q341" s="22">
        <f t="shared" si="57"/>
        <v>0</v>
      </c>
      <c r="R341" s="22">
        <f t="shared" si="57"/>
        <v>0</v>
      </c>
      <c r="S341" s="22">
        <f t="shared" si="57"/>
        <v>0</v>
      </c>
      <c r="T341" s="22">
        <f t="shared" si="57"/>
        <v>0</v>
      </c>
      <c r="U341" s="22">
        <f t="shared" si="57"/>
        <v>0</v>
      </c>
      <c r="V341" s="22">
        <f t="shared" si="57"/>
        <v>0</v>
      </c>
      <c r="W341" s="22">
        <f t="shared" si="57"/>
        <v>0</v>
      </c>
      <c r="X341" s="22">
        <f t="shared" si="57"/>
        <v>0</v>
      </c>
      <c r="Y341" s="22">
        <f t="shared" si="57"/>
        <v>0</v>
      </c>
      <c r="Z341" s="22">
        <f t="shared" si="57"/>
        <v>0</v>
      </c>
      <c r="AA341" s="22">
        <f t="shared" si="57"/>
        <v>0</v>
      </c>
      <c r="AB341" s="30"/>
      <c r="AC341" s="30"/>
      <c r="AD341" s="30"/>
      <c r="AE341" s="30"/>
      <c r="AF341" s="30"/>
      <c r="AG341" s="39"/>
      <c r="AH341" s="40"/>
      <c r="AI341" s="20"/>
    </row>
    <row r="342" spans="1:35" ht="13.5">
      <c r="A342" s="84"/>
      <c r="B342" s="38" t="s">
        <v>12</v>
      </c>
      <c r="C342" s="22">
        <f aca="true" t="shared" si="58" ref="C342:AA342">COUNTIF(C315:C339,"0")</f>
        <v>0</v>
      </c>
      <c r="D342" s="22">
        <f t="shared" si="58"/>
        <v>0</v>
      </c>
      <c r="E342" s="22">
        <f t="shared" si="58"/>
        <v>0</v>
      </c>
      <c r="F342" s="22">
        <f t="shared" si="58"/>
        <v>0</v>
      </c>
      <c r="G342" s="22">
        <f t="shared" si="58"/>
        <v>0</v>
      </c>
      <c r="H342" s="22">
        <f t="shared" si="58"/>
        <v>0</v>
      </c>
      <c r="I342" s="22">
        <f t="shared" si="58"/>
        <v>0</v>
      </c>
      <c r="J342" s="22">
        <f t="shared" si="58"/>
        <v>0</v>
      </c>
      <c r="K342" s="22">
        <f t="shared" si="58"/>
        <v>0</v>
      </c>
      <c r="L342" s="22">
        <f t="shared" si="58"/>
        <v>0</v>
      </c>
      <c r="M342" s="22">
        <f t="shared" si="58"/>
        <v>0</v>
      </c>
      <c r="N342" s="22">
        <f t="shared" si="58"/>
        <v>0</v>
      </c>
      <c r="O342" s="22">
        <f t="shared" si="58"/>
        <v>0</v>
      </c>
      <c r="P342" s="22">
        <f t="shared" si="58"/>
        <v>0</v>
      </c>
      <c r="Q342" s="22">
        <f t="shared" si="58"/>
        <v>0</v>
      </c>
      <c r="R342" s="22">
        <f t="shared" si="58"/>
        <v>0</v>
      </c>
      <c r="S342" s="22">
        <f t="shared" si="58"/>
        <v>0</v>
      </c>
      <c r="T342" s="22">
        <f t="shared" si="58"/>
        <v>0</v>
      </c>
      <c r="U342" s="22">
        <f t="shared" si="58"/>
        <v>0</v>
      </c>
      <c r="V342" s="22">
        <f t="shared" si="58"/>
        <v>0</v>
      </c>
      <c r="W342" s="22">
        <f t="shared" si="58"/>
        <v>0</v>
      </c>
      <c r="X342" s="22">
        <f t="shared" si="58"/>
        <v>0</v>
      </c>
      <c r="Y342" s="22">
        <f t="shared" si="58"/>
        <v>0</v>
      </c>
      <c r="Z342" s="22">
        <f t="shared" si="58"/>
        <v>0</v>
      </c>
      <c r="AA342" s="22">
        <f t="shared" si="58"/>
        <v>0</v>
      </c>
      <c r="AB342" s="30"/>
      <c r="AC342" s="30"/>
      <c r="AD342" s="30"/>
      <c r="AE342" s="30"/>
      <c r="AF342" s="30"/>
      <c r="AG342" s="39"/>
      <c r="AH342" s="40"/>
      <c r="AI342" s="20"/>
    </row>
    <row r="343" spans="1:35" ht="14.25" thickBot="1">
      <c r="A343" s="85"/>
      <c r="B343" s="41" t="s">
        <v>13</v>
      </c>
      <c r="C343" s="42">
        <f aca="true" t="shared" si="59" ref="C343:AA343">COUNTIF(C315:C339,"x")</f>
        <v>0</v>
      </c>
      <c r="D343" s="42">
        <f t="shared" si="59"/>
        <v>0</v>
      </c>
      <c r="E343" s="42">
        <f t="shared" si="59"/>
        <v>0</v>
      </c>
      <c r="F343" s="42">
        <f t="shared" si="59"/>
        <v>0</v>
      </c>
      <c r="G343" s="42">
        <f t="shared" si="59"/>
        <v>0</v>
      </c>
      <c r="H343" s="42">
        <f t="shared" si="59"/>
        <v>0</v>
      </c>
      <c r="I343" s="42">
        <f t="shared" si="59"/>
        <v>0</v>
      </c>
      <c r="J343" s="42">
        <f t="shared" si="59"/>
        <v>0</v>
      </c>
      <c r="K343" s="42">
        <f t="shared" si="59"/>
        <v>0</v>
      </c>
      <c r="L343" s="42">
        <f t="shared" si="59"/>
        <v>0</v>
      </c>
      <c r="M343" s="42">
        <f t="shared" si="59"/>
        <v>0</v>
      </c>
      <c r="N343" s="42">
        <f t="shared" si="59"/>
        <v>0</v>
      </c>
      <c r="O343" s="42">
        <f t="shared" si="59"/>
        <v>0</v>
      </c>
      <c r="P343" s="42">
        <f t="shared" si="59"/>
        <v>0</v>
      </c>
      <c r="Q343" s="42">
        <f t="shared" si="59"/>
        <v>0</v>
      </c>
      <c r="R343" s="42">
        <f t="shared" si="59"/>
        <v>0</v>
      </c>
      <c r="S343" s="42">
        <f t="shared" si="59"/>
        <v>0</v>
      </c>
      <c r="T343" s="42">
        <f t="shared" si="59"/>
        <v>0</v>
      </c>
      <c r="U343" s="42">
        <f t="shared" si="59"/>
        <v>0</v>
      </c>
      <c r="V343" s="42">
        <f t="shared" si="59"/>
        <v>0</v>
      </c>
      <c r="W343" s="42">
        <f t="shared" si="59"/>
        <v>0</v>
      </c>
      <c r="X343" s="42">
        <f t="shared" si="59"/>
        <v>0</v>
      </c>
      <c r="Y343" s="42">
        <f t="shared" si="59"/>
        <v>0</v>
      </c>
      <c r="Z343" s="42">
        <f t="shared" si="59"/>
        <v>0</v>
      </c>
      <c r="AA343" s="42">
        <f t="shared" si="59"/>
        <v>0</v>
      </c>
      <c r="AB343" s="43"/>
      <c r="AC343" s="43"/>
      <c r="AD343" s="43"/>
      <c r="AE343" s="43"/>
      <c r="AF343" s="43"/>
      <c r="AG343" s="44"/>
      <c r="AH343" s="45"/>
      <c r="AI343" s="20"/>
    </row>
    <row r="344" ht="13.5" thickTop="1"/>
    <row r="346" spans="1:36" ht="18">
      <c r="A346" s="86" t="str">
        <f>P309</f>
        <v>Teste de Matemática                5 º Ano             Turma E             Data</v>
      </c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71"/>
      <c r="AJ346" s="71"/>
    </row>
    <row r="348" spans="1:34" ht="18">
      <c r="A348" s="77" t="s">
        <v>18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</row>
    <row r="351" spans="2:5" ht="12.75">
      <c r="B351" s="57"/>
      <c r="C351" s="58"/>
      <c r="D351" s="58"/>
      <c r="E351" s="59"/>
    </row>
    <row r="352" spans="2:5" ht="12.75">
      <c r="B352" s="75" t="s">
        <v>20</v>
      </c>
      <c r="C352" s="76"/>
      <c r="D352" s="52"/>
      <c r="E352" s="54">
        <f>COUNTA(B315:B339)</f>
        <v>0</v>
      </c>
    </row>
    <row r="353" spans="2:5" ht="12.75">
      <c r="B353" s="55"/>
      <c r="C353" s="51"/>
      <c r="D353" s="51"/>
      <c r="E353" s="56"/>
    </row>
    <row r="354" spans="2:5" ht="12.75">
      <c r="B354" s="53" t="s">
        <v>19</v>
      </c>
      <c r="C354" s="52"/>
      <c r="D354" s="52"/>
      <c r="E354" s="54">
        <f>25-COUNTIF(AB315:AB339,"")</f>
        <v>0</v>
      </c>
    </row>
    <row r="355" spans="2:5" ht="12.75">
      <c r="B355" s="55"/>
      <c r="C355" s="51"/>
      <c r="D355" s="51"/>
      <c r="E355" s="56"/>
    </row>
    <row r="356" spans="2:5" ht="12.75">
      <c r="B356" s="53" t="s">
        <v>21</v>
      </c>
      <c r="C356" s="52" t="s">
        <v>15</v>
      </c>
      <c r="D356" s="52"/>
      <c r="E356" s="54" t="e">
        <f>AVERAGE(AG315:AG339)</f>
        <v>#DIV/0!</v>
      </c>
    </row>
    <row r="357" spans="2:5" ht="12.75">
      <c r="B357" s="55"/>
      <c r="C357" s="51"/>
      <c r="D357" s="51"/>
      <c r="E357" s="56"/>
    </row>
    <row r="358" spans="2:5" ht="12.75">
      <c r="B358" s="53" t="s">
        <v>22</v>
      </c>
      <c r="C358" s="52" t="s">
        <v>15</v>
      </c>
      <c r="D358" s="52"/>
      <c r="E358" s="54" t="e">
        <f>MODE(AG315:AG339)</f>
        <v>#N/A</v>
      </c>
    </row>
    <row r="359" spans="2:5" ht="12.75">
      <c r="B359" s="55"/>
      <c r="C359" s="51"/>
      <c r="D359" s="51"/>
      <c r="E359" s="56"/>
    </row>
    <row r="360" spans="2:5" ht="12.75">
      <c r="B360" s="53" t="s">
        <v>23</v>
      </c>
      <c r="C360" s="52" t="s">
        <v>15</v>
      </c>
      <c r="D360" s="52"/>
      <c r="E360" s="54">
        <f>MAX(AG315:AG339)</f>
        <v>0</v>
      </c>
    </row>
    <row r="361" spans="2:5" ht="12.75">
      <c r="B361" s="55"/>
      <c r="C361" s="51"/>
      <c r="D361" s="51"/>
      <c r="E361" s="56"/>
    </row>
    <row r="362" spans="2:5" ht="12.75">
      <c r="B362" s="53" t="s">
        <v>24</v>
      </c>
      <c r="C362" s="52" t="s">
        <v>15</v>
      </c>
      <c r="D362" s="52"/>
      <c r="E362" s="54">
        <f>MIN(AG315:AG339)</f>
        <v>0</v>
      </c>
    </row>
    <row r="363" spans="2:5" ht="12.75">
      <c r="B363" s="55"/>
      <c r="C363" s="51"/>
      <c r="D363" s="51"/>
      <c r="E363" s="56"/>
    </row>
    <row r="364" spans="2:5" ht="12.75">
      <c r="B364" s="53" t="s">
        <v>25</v>
      </c>
      <c r="C364" s="52"/>
      <c r="D364" s="52"/>
      <c r="E364" s="54">
        <f>COUNTIF(AG315:AG339,"&gt;=50")</f>
        <v>0</v>
      </c>
    </row>
    <row r="365" spans="2:5" ht="12.75">
      <c r="B365" s="55"/>
      <c r="C365" s="51"/>
      <c r="D365" s="51"/>
      <c r="E365" s="56"/>
    </row>
    <row r="366" spans="2:5" ht="12.75">
      <c r="B366" s="53" t="s">
        <v>26</v>
      </c>
      <c r="C366" s="52"/>
      <c r="D366" s="52"/>
      <c r="E366" s="54">
        <f>COUNTIF(AG315:AG339,"&lt;50")</f>
        <v>0</v>
      </c>
    </row>
    <row r="367" spans="2:5" ht="12.75">
      <c r="B367" s="55"/>
      <c r="C367" s="51"/>
      <c r="D367" s="51"/>
      <c r="E367" s="56"/>
    </row>
    <row r="368" spans="2:5" ht="12.75">
      <c r="B368" s="53" t="s">
        <v>33</v>
      </c>
      <c r="C368" s="69">
        <f>COUNTIF(AH315:AH339,"Excelente")</f>
        <v>0</v>
      </c>
      <c r="D368" s="67" t="e">
        <f>ROUND((C368/E354*100),1)</f>
        <v>#DIV/0!</v>
      </c>
      <c r="E368" s="65" t="s">
        <v>15</v>
      </c>
    </row>
    <row r="369" spans="2:5" ht="12.75">
      <c r="B369" s="55"/>
      <c r="C369" s="70"/>
      <c r="D369" s="68"/>
      <c r="E369" s="66"/>
    </row>
    <row r="370" spans="2:5" ht="12.75">
      <c r="B370" s="53" t="s">
        <v>32</v>
      </c>
      <c r="C370" s="69">
        <f>COUNTIF(AH315:AH339,"Sat. Bem")</f>
        <v>0</v>
      </c>
      <c r="D370" s="67" t="e">
        <f>ROUND((C370/E354*100),1)</f>
        <v>#DIV/0!</v>
      </c>
      <c r="E370" s="65" t="s">
        <v>15</v>
      </c>
    </row>
    <row r="371" spans="2:5" ht="12.75">
      <c r="B371" s="55"/>
      <c r="C371" s="70"/>
      <c r="D371" s="68"/>
      <c r="E371" s="66"/>
    </row>
    <row r="372" spans="2:5" ht="12.75">
      <c r="B372" s="53" t="s">
        <v>31</v>
      </c>
      <c r="C372" s="69">
        <f>COUNTIF(AH315:AH339,"Satisfaz")</f>
        <v>0</v>
      </c>
      <c r="D372" s="67" t="e">
        <f>ROUND((C372/E354*100),1)</f>
        <v>#DIV/0!</v>
      </c>
      <c r="E372" s="65" t="s">
        <v>15</v>
      </c>
    </row>
    <row r="373" spans="2:5" ht="12.75">
      <c r="B373" s="55"/>
      <c r="C373" s="70"/>
      <c r="D373" s="68"/>
      <c r="E373" s="66"/>
    </row>
    <row r="374" spans="2:5" ht="12.75">
      <c r="B374" s="53" t="s">
        <v>30</v>
      </c>
      <c r="C374" s="69">
        <f>COUNTIF(AH315:AH339,"Sat. Pouco")</f>
        <v>0</v>
      </c>
      <c r="D374" s="67" t="e">
        <f>ROUND((C374/E354*100),1)</f>
        <v>#DIV/0!</v>
      </c>
      <c r="E374" s="65" t="s">
        <v>15</v>
      </c>
    </row>
    <row r="375" spans="2:5" ht="12.75">
      <c r="B375" s="55"/>
      <c r="C375" s="70"/>
      <c r="D375" s="68"/>
      <c r="E375" s="66"/>
    </row>
    <row r="376" spans="2:5" ht="12.75">
      <c r="B376" s="53" t="s">
        <v>29</v>
      </c>
      <c r="C376" s="69">
        <f>COUNTIF(AH315:AH339,"Não Sat.")</f>
        <v>0</v>
      </c>
      <c r="D376" s="67" t="e">
        <f>ROUND((C376/E354*100),1)</f>
        <v>#DIV/0!</v>
      </c>
      <c r="E376" s="65" t="s">
        <v>15</v>
      </c>
    </row>
    <row r="377" spans="2:5" ht="12.75">
      <c r="B377" s="55"/>
      <c r="C377" s="70"/>
      <c r="D377" s="68"/>
      <c r="E377" s="66"/>
    </row>
    <row r="378" spans="2:5" ht="12.75">
      <c r="B378" s="53" t="s">
        <v>28</v>
      </c>
      <c r="C378" s="69">
        <f>COUNTIF(AH315:AH339,"M. Fraco")</f>
        <v>0</v>
      </c>
      <c r="D378" s="67" t="e">
        <f>ROUND((C378/E354*100),1)</f>
        <v>#DIV/0!</v>
      </c>
      <c r="E378" s="65" t="s">
        <v>15</v>
      </c>
    </row>
    <row r="379" spans="2:5" ht="12.75">
      <c r="B379" s="61"/>
      <c r="C379" s="46"/>
      <c r="D379" s="46"/>
      <c r="E379" s="62"/>
    </row>
    <row r="380" spans="2:5" ht="12.75">
      <c r="B380" s="61"/>
      <c r="C380" s="46"/>
      <c r="D380" s="46"/>
      <c r="E380" s="62"/>
    </row>
    <row r="381" spans="2:5" ht="12.75">
      <c r="B381" s="61"/>
      <c r="C381" s="46"/>
      <c r="D381" s="46"/>
      <c r="E381" s="62"/>
    </row>
    <row r="382" spans="2:5" ht="12.75">
      <c r="B382" s="63"/>
      <c r="C382" s="47"/>
      <c r="D382" s="47"/>
      <c r="E382" s="64"/>
    </row>
    <row r="386" spans="1:36" ht="15.75">
      <c r="A386" s="60"/>
      <c r="B386" s="60"/>
      <c r="C386" s="74" t="s">
        <v>27</v>
      </c>
      <c r="D386" s="74"/>
      <c r="E386" s="74"/>
      <c r="F386" s="74"/>
      <c r="G386" s="74"/>
      <c r="H386" s="74"/>
      <c r="I386" s="74"/>
      <c r="J386" s="74"/>
      <c r="K386" s="74"/>
      <c r="L386" s="74"/>
      <c r="M386" s="74"/>
      <c r="N386" s="60"/>
      <c r="O386" s="60"/>
      <c r="P386" s="60" t="s">
        <v>38</v>
      </c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1"/>
      <c r="AJ386" s="1"/>
    </row>
    <row r="388" ht="13.5" thickBot="1"/>
    <row r="389" spans="1:36" ht="13.5" thickTop="1">
      <c r="A389" s="9"/>
      <c r="B389" s="27" t="s">
        <v>0</v>
      </c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3" t="s">
        <v>1</v>
      </c>
      <c r="AC389" s="81" t="s">
        <v>2</v>
      </c>
      <c r="AD389" s="82"/>
      <c r="AE389" s="82"/>
      <c r="AF389" s="83"/>
      <c r="AG389" s="79" t="s">
        <v>14</v>
      </c>
      <c r="AH389" s="80"/>
      <c r="AI389" s="19"/>
      <c r="AJ389" s="3"/>
    </row>
    <row r="390" spans="1:35" ht="26.25">
      <c r="A390" s="10"/>
      <c r="B390" s="15" t="s">
        <v>17</v>
      </c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24">
        <f>SUM(C390:AA390)</f>
        <v>0</v>
      </c>
      <c r="AC390" s="29" t="s">
        <v>3</v>
      </c>
      <c r="AD390" s="29" t="s">
        <v>4</v>
      </c>
      <c r="AE390" s="29" t="s">
        <v>5</v>
      </c>
      <c r="AF390" s="29" t="s">
        <v>6</v>
      </c>
      <c r="AG390" s="8" t="s">
        <v>15</v>
      </c>
      <c r="AH390" s="18" t="s">
        <v>16</v>
      </c>
      <c r="AI390" s="20"/>
    </row>
    <row r="391" spans="1:35" ht="12.75">
      <c r="A391" s="16" t="s">
        <v>7</v>
      </c>
      <c r="B391" s="17" t="s">
        <v>8</v>
      </c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25"/>
      <c r="AC391" s="31"/>
      <c r="AD391" s="31"/>
      <c r="AE391" s="31"/>
      <c r="AF391" s="32"/>
      <c r="AG391" s="13"/>
      <c r="AH391" s="12"/>
      <c r="AI391" s="20"/>
    </row>
    <row r="392" spans="1:35" ht="13.5">
      <c r="A392" s="11">
        <v>1</v>
      </c>
      <c r="B392" s="72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26">
        <f aca="true" t="shared" si="60" ref="AB392:AB416">IF(AI392&lt;&gt;0,SUM(C392:AA392),"")</f>
      </c>
      <c r="AC392" s="30">
        <f aca="true" t="shared" si="61" ref="AC392:AC416">SUM(COUNTIF(C392,C$390),COUNTIF(D392,D$390),COUNTIF(E392,E$390),COUNTIF(F392,F$390),COUNTIF(G392,G$390),COUNTIF(H392,H$390),COUNTIF(I392,I$390),COUNTIF(J392,J$390),COUNTIF(K392,K$390),COUNTIF(L392,L$390),COUNTIF(M392,M$390),COUNTIF(N392,N$390),COUNTIF(O392,O$390),COUNTIF(P392,P$390),COUNTIF(Q392,Q$390),COUNTIF(R392,R$390),COUNTIF(S392,S$390),COUNTIF(T392,T$390),COUNTIF(U392,U$390),COUNTIF(V392,V$390),COUNTIF(W392,W$390),COUNTIF(X392,X$390),COUNTIF(Y392,Y$390),COUNTIF(Z392,Z$390),COUNTIF(AA392,AA$390))</f>
        <v>0</v>
      </c>
      <c r="AD392" s="30">
        <f aca="true" t="shared" si="62" ref="AD392:AD416">COUNTA(C392:AA392)-AC392-AE392-AF392</f>
        <v>0</v>
      </c>
      <c r="AE392" s="30">
        <f aca="true" t="shared" si="63" ref="AE392:AE416">COUNTIF(C392:AA392,"0")</f>
        <v>0</v>
      </c>
      <c r="AF392" s="30">
        <f aca="true" t="shared" si="64" ref="AF392:AF416">COUNTIF(C392:AA392,"X")</f>
        <v>0</v>
      </c>
      <c r="AG392" s="21">
        <f aca="true" t="shared" si="65" ref="AG392:AG416">IF(AB392&lt;&gt;"",ROUND((AB392*100)/AB$390,0),"")</f>
      </c>
      <c r="AH392" s="14">
        <f aca="true" t="shared" si="66" ref="AH392:AH416">IF(AG392&lt;&gt;"",IF(AG392&gt;89,"Excelente",IF(AG392&gt;74,"Sat. Bem",IF(AG392&gt;55,"Satisfaz",IF(AG392&gt;49,"Sat. Pouco",IF(AG392&gt;20,"Não Sat.",IF(AG392&gt;=0,"M. Fraco","")))))),"")</f>
      </c>
      <c r="AI392" s="20">
        <f aca="true" t="shared" si="67" ref="AI392:AI416">COUNTA(C392:AA392)</f>
        <v>0</v>
      </c>
    </row>
    <row r="393" spans="1:35" ht="13.5">
      <c r="A393" s="11">
        <v>2</v>
      </c>
      <c r="B393" s="72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26">
        <f t="shared" si="60"/>
      </c>
      <c r="AC393" s="30">
        <f t="shared" si="61"/>
        <v>0</v>
      </c>
      <c r="AD393" s="30">
        <f t="shared" si="62"/>
        <v>0</v>
      </c>
      <c r="AE393" s="30">
        <f t="shared" si="63"/>
        <v>0</v>
      </c>
      <c r="AF393" s="30">
        <f t="shared" si="64"/>
        <v>0</v>
      </c>
      <c r="AG393" s="21">
        <f t="shared" si="65"/>
      </c>
      <c r="AH393" s="14">
        <f t="shared" si="66"/>
      </c>
      <c r="AI393" s="20">
        <f t="shared" si="67"/>
        <v>0</v>
      </c>
    </row>
    <row r="394" spans="1:35" ht="13.5">
      <c r="A394" s="11">
        <v>3</v>
      </c>
      <c r="B394" s="72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5"/>
      <c r="AB394" s="26">
        <f t="shared" si="60"/>
      </c>
      <c r="AC394" s="30">
        <f t="shared" si="61"/>
        <v>0</v>
      </c>
      <c r="AD394" s="30">
        <f t="shared" si="62"/>
        <v>0</v>
      </c>
      <c r="AE394" s="30">
        <f t="shared" si="63"/>
        <v>0</v>
      </c>
      <c r="AF394" s="30">
        <f t="shared" si="64"/>
        <v>0</v>
      </c>
      <c r="AG394" s="21">
        <f t="shared" si="65"/>
      </c>
      <c r="AH394" s="14">
        <f t="shared" si="66"/>
      </c>
      <c r="AI394" s="20">
        <f t="shared" si="67"/>
        <v>0</v>
      </c>
    </row>
    <row r="395" spans="1:35" ht="13.5">
      <c r="A395" s="11">
        <v>4</v>
      </c>
      <c r="B395" s="72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26">
        <f t="shared" si="60"/>
      </c>
      <c r="AC395" s="30">
        <f t="shared" si="61"/>
        <v>0</v>
      </c>
      <c r="AD395" s="30">
        <f t="shared" si="62"/>
        <v>0</v>
      </c>
      <c r="AE395" s="30">
        <f t="shared" si="63"/>
        <v>0</v>
      </c>
      <c r="AF395" s="30">
        <f t="shared" si="64"/>
        <v>0</v>
      </c>
      <c r="AG395" s="21">
        <f t="shared" si="65"/>
      </c>
      <c r="AH395" s="14">
        <f t="shared" si="66"/>
      </c>
      <c r="AI395" s="20">
        <f t="shared" si="67"/>
        <v>0</v>
      </c>
    </row>
    <row r="396" spans="1:35" ht="13.5">
      <c r="A396" s="11">
        <v>5</v>
      </c>
      <c r="B396" s="72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26">
        <f t="shared" si="60"/>
      </c>
      <c r="AC396" s="30">
        <f t="shared" si="61"/>
        <v>0</v>
      </c>
      <c r="AD396" s="30">
        <f t="shared" si="62"/>
        <v>0</v>
      </c>
      <c r="AE396" s="30">
        <f t="shared" si="63"/>
        <v>0</v>
      </c>
      <c r="AF396" s="30">
        <f t="shared" si="64"/>
        <v>0</v>
      </c>
      <c r="AG396" s="21">
        <f t="shared" si="65"/>
      </c>
      <c r="AH396" s="14">
        <f t="shared" si="66"/>
      </c>
      <c r="AI396" s="20">
        <f t="shared" si="67"/>
        <v>0</v>
      </c>
    </row>
    <row r="397" spans="1:35" ht="13.5">
      <c r="A397" s="11">
        <v>6</v>
      </c>
      <c r="B397" s="72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26">
        <f t="shared" si="60"/>
      </c>
      <c r="AC397" s="30">
        <f t="shared" si="61"/>
        <v>0</v>
      </c>
      <c r="AD397" s="30">
        <f t="shared" si="62"/>
        <v>0</v>
      </c>
      <c r="AE397" s="30">
        <f t="shared" si="63"/>
        <v>0</v>
      </c>
      <c r="AF397" s="30">
        <f t="shared" si="64"/>
        <v>0</v>
      </c>
      <c r="AG397" s="21">
        <f t="shared" si="65"/>
      </c>
      <c r="AH397" s="14">
        <f t="shared" si="66"/>
      </c>
      <c r="AI397" s="20">
        <f t="shared" si="67"/>
        <v>0</v>
      </c>
    </row>
    <row r="398" spans="1:35" ht="13.5">
      <c r="A398" s="11">
        <v>7</v>
      </c>
      <c r="B398" s="72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26">
        <f t="shared" si="60"/>
      </c>
      <c r="AC398" s="30">
        <f t="shared" si="61"/>
        <v>0</v>
      </c>
      <c r="AD398" s="30">
        <f t="shared" si="62"/>
        <v>0</v>
      </c>
      <c r="AE398" s="30">
        <f t="shared" si="63"/>
        <v>0</v>
      </c>
      <c r="AF398" s="30">
        <f t="shared" si="64"/>
        <v>0</v>
      </c>
      <c r="AG398" s="21">
        <f t="shared" si="65"/>
      </c>
      <c r="AH398" s="14">
        <f t="shared" si="66"/>
      </c>
      <c r="AI398" s="20">
        <f t="shared" si="67"/>
        <v>0</v>
      </c>
    </row>
    <row r="399" spans="1:35" ht="13.5">
      <c r="A399" s="11">
        <v>8</v>
      </c>
      <c r="B399" s="72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26">
        <f t="shared" si="60"/>
      </c>
      <c r="AC399" s="30">
        <f t="shared" si="61"/>
        <v>0</v>
      </c>
      <c r="AD399" s="30">
        <f t="shared" si="62"/>
        <v>0</v>
      </c>
      <c r="AE399" s="30">
        <f t="shared" si="63"/>
        <v>0</v>
      </c>
      <c r="AF399" s="30">
        <f t="shared" si="64"/>
        <v>0</v>
      </c>
      <c r="AG399" s="21">
        <f t="shared" si="65"/>
      </c>
      <c r="AH399" s="14">
        <f t="shared" si="66"/>
      </c>
      <c r="AI399" s="20">
        <f t="shared" si="67"/>
        <v>0</v>
      </c>
    </row>
    <row r="400" spans="1:35" ht="13.5">
      <c r="A400" s="11">
        <v>9</v>
      </c>
      <c r="B400" s="72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26">
        <f t="shared" si="60"/>
      </c>
      <c r="AC400" s="30">
        <f t="shared" si="61"/>
        <v>0</v>
      </c>
      <c r="AD400" s="30">
        <f t="shared" si="62"/>
        <v>0</v>
      </c>
      <c r="AE400" s="30">
        <f t="shared" si="63"/>
        <v>0</v>
      </c>
      <c r="AF400" s="30">
        <f t="shared" si="64"/>
        <v>0</v>
      </c>
      <c r="AG400" s="21">
        <f t="shared" si="65"/>
      </c>
      <c r="AH400" s="14">
        <f t="shared" si="66"/>
      </c>
      <c r="AI400" s="20">
        <f t="shared" si="67"/>
        <v>0</v>
      </c>
    </row>
    <row r="401" spans="1:35" ht="13.5">
      <c r="A401" s="11">
        <v>10</v>
      </c>
      <c r="B401" s="72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26">
        <f t="shared" si="60"/>
      </c>
      <c r="AC401" s="30">
        <f t="shared" si="61"/>
        <v>0</v>
      </c>
      <c r="AD401" s="30">
        <f t="shared" si="62"/>
        <v>0</v>
      </c>
      <c r="AE401" s="30">
        <f t="shared" si="63"/>
        <v>0</v>
      </c>
      <c r="AF401" s="30">
        <f t="shared" si="64"/>
        <v>0</v>
      </c>
      <c r="AG401" s="21">
        <f t="shared" si="65"/>
      </c>
      <c r="AH401" s="14">
        <f t="shared" si="66"/>
      </c>
      <c r="AI401" s="20">
        <f t="shared" si="67"/>
        <v>0</v>
      </c>
    </row>
    <row r="402" spans="1:35" ht="13.5">
      <c r="A402" s="11">
        <v>11</v>
      </c>
      <c r="B402" s="72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26">
        <f t="shared" si="60"/>
      </c>
      <c r="AC402" s="30">
        <f t="shared" si="61"/>
        <v>0</v>
      </c>
      <c r="AD402" s="30">
        <f t="shared" si="62"/>
        <v>0</v>
      </c>
      <c r="AE402" s="30">
        <f t="shared" si="63"/>
        <v>0</v>
      </c>
      <c r="AF402" s="30">
        <f t="shared" si="64"/>
        <v>0</v>
      </c>
      <c r="AG402" s="21">
        <f t="shared" si="65"/>
      </c>
      <c r="AH402" s="14">
        <f t="shared" si="66"/>
      </c>
      <c r="AI402" s="20">
        <f t="shared" si="67"/>
        <v>0</v>
      </c>
    </row>
    <row r="403" spans="1:35" ht="13.5">
      <c r="A403" s="11">
        <v>12</v>
      </c>
      <c r="B403" s="72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26">
        <f t="shared" si="60"/>
      </c>
      <c r="AC403" s="30">
        <f t="shared" si="61"/>
        <v>0</v>
      </c>
      <c r="AD403" s="30">
        <f t="shared" si="62"/>
        <v>0</v>
      </c>
      <c r="AE403" s="30">
        <f t="shared" si="63"/>
        <v>0</v>
      </c>
      <c r="AF403" s="30">
        <f t="shared" si="64"/>
        <v>0</v>
      </c>
      <c r="AG403" s="21">
        <f t="shared" si="65"/>
      </c>
      <c r="AH403" s="14">
        <f t="shared" si="66"/>
      </c>
      <c r="AI403" s="20">
        <f t="shared" si="67"/>
        <v>0</v>
      </c>
    </row>
    <row r="404" spans="1:35" ht="13.5">
      <c r="A404" s="11">
        <v>13</v>
      </c>
      <c r="B404" s="72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26">
        <f t="shared" si="60"/>
      </c>
      <c r="AC404" s="30">
        <f t="shared" si="61"/>
        <v>0</v>
      </c>
      <c r="AD404" s="30">
        <f t="shared" si="62"/>
        <v>0</v>
      </c>
      <c r="AE404" s="30">
        <f t="shared" si="63"/>
        <v>0</v>
      </c>
      <c r="AF404" s="30">
        <f t="shared" si="64"/>
        <v>0</v>
      </c>
      <c r="AG404" s="21">
        <f t="shared" si="65"/>
      </c>
      <c r="AH404" s="14">
        <f t="shared" si="66"/>
      </c>
      <c r="AI404" s="20">
        <f t="shared" si="67"/>
        <v>0</v>
      </c>
    </row>
    <row r="405" spans="1:35" ht="13.5">
      <c r="A405" s="11">
        <v>14</v>
      </c>
      <c r="B405" s="72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26">
        <f t="shared" si="60"/>
      </c>
      <c r="AC405" s="30">
        <f t="shared" si="61"/>
        <v>0</v>
      </c>
      <c r="AD405" s="30">
        <f t="shared" si="62"/>
        <v>0</v>
      </c>
      <c r="AE405" s="30">
        <f t="shared" si="63"/>
        <v>0</v>
      </c>
      <c r="AF405" s="30">
        <f t="shared" si="64"/>
        <v>0</v>
      </c>
      <c r="AG405" s="21">
        <f t="shared" si="65"/>
      </c>
      <c r="AH405" s="14">
        <f t="shared" si="66"/>
      </c>
      <c r="AI405" s="20">
        <f t="shared" si="67"/>
        <v>0</v>
      </c>
    </row>
    <row r="406" spans="1:35" ht="13.5">
      <c r="A406" s="11">
        <v>15</v>
      </c>
      <c r="B406" s="72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26">
        <f t="shared" si="60"/>
      </c>
      <c r="AC406" s="30">
        <f t="shared" si="61"/>
        <v>0</v>
      </c>
      <c r="AD406" s="30">
        <f t="shared" si="62"/>
        <v>0</v>
      </c>
      <c r="AE406" s="30">
        <f t="shared" si="63"/>
        <v>0</v>
      </c>
      <c r="AF406" s="30">
        <f t="shared" si="64"/>
        <v>0</v>
      </c>
      <c r="AG406" s="21">
        <f t="shared" si="65"/>
      </c>
      <c r="AH406" s="14">
        <f t="shared" si="66"/>
      </c>
      <c r="AI406" s="20">
        <f t="shared" si="67"/>
        <v>0</v>
      </c>
    </row>
    <row r="407" spans="1:35" ht="13.5">
      <c r="A407" s="11">
        <v>16</v>
      </c>
      <c r="B407" s="72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26">
        <f t="shared" si="60"/>
      </c>
      <c r="AC407" s="30">
        <f t="shared" si="61"/>
        <v>0</v>
      </c>
      <c r="AD407" s="30">
        <f t="shared" si="62"/>
        <v>0</v>
      </c>
      <c r="AE407" s="30">
        <f t="shared" si="63"/>
        <v>0</v>
      </c>
      <c r="AF407" s="30">
        <f t="shared" si="64"/>
        <v>0</v>
      </c>
      <c r="AG407" s="21">
        <f t="shared" si="65"/>
      </c>
      <c r="AH407" s="14">
        <f t="shared" si="66"/>
      </c>
      <c r="AI407" s="20">
        <f t="shared" si="67"/>
        <v>0</v>
      </c>
    </row>
    <row r="408" spans="1:35" ht="13.5">
      <c r="A408" s="11">
        <v>17</v>
      </c>
      <c r="B408" s="72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26">
        <f t="shared" si="60"/>
      </c>
      <c r="AC408" s="30">
        <f t="shared" si="61"/>
        <v>0</v>
      </c>
      <c r="AD408" s="30">
        <f t="shared" si="62"/>
        <v>0</v>
      </c>
      <c r="AE408" s="30">
        <f t="shared" si="63"/>
        <v>0</v>
      </c>
      <c r="AF408" s="30">
        <f t="shared" si="64"/>
        <v>0</v>
      </c>
      <c r="AG408" s="21">
        <f t="shared" si="65"/>
      </c>
      <c r="AH408" s="14">
        <f t="shared" si="66"/>
      </c>
      <c r="AI408" s="20">
        <f t="shared" si="67"/>
        <v>0</v>
      </c>
    </row>
    <row r="409" spans="1:35" ht="13.5">
      <c r="A409" s="11">
        <v>18</v>
      </c>
      <c r="B409" s="72"/>
      <c r="C409" s="49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6"/>
      <c r="AB409" s="26">
        <f t="shared" si="60"/>
      </c>
      <c r="AC409" s="30">
        <f t="shared" si="61"/>
        <v>0</v>
      </c>
      <c r="AD409" s="30">
        <f t="shared" si="62"/>
        <v>0</v>
      </c>
      <c r="AE409" s="30">
        <f t="shared" si="63"/>
        <v>0</v>
      </c>
      <c r="AF409" s="30">
        <f t="shared" si="64"/>
        <v>0</v>
      </c>
      <c r="AG409" s="21">
        <f t="shared" si="65"/>
      </c>
      <c r="AH409" s="14">
        <f t="shared" si="66"/>
      </c>
      <c r="AI409" s="20">
        <f t="shared" si="67"/>
        <v>0</v>
      </c>
    </row>
    <row r="410" spans="1:35" ht="13.5">
      <c r="A410" s="11">
        <v>19</v>
      </c>
      <c r="B410" s="73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7"/>
      <c r="AB410" s="26">
        <f t="shared" si="60"/>
      </c>
      <c r="AC410" s="30">
        <f t="shared" si="61"/>
        <v>0</v>
      </c>
      <c r="AD410" s="30">
        <f t="shared" si="62"/>
        <v>0</v>
      </c>
      <c r="AE410" s="30">
        <f t="shared" si="63"/>
        <v>0</v>
      </c>
      <c r="AF410" s="30">
        <f t="shared" si="64"/>
        <v>0</v>
      </c>
      <c r="AG410" s="21">
        <f t="shared" si="65"/>
      </c>
      <c r="AH410" s="14">
        <f t="shared" si="66"/>
      </c>
      <c r="AI410" s="20">
        <f t="shared" si="67"/>
        <v>0</v>
      </c>
    </row>
    <row r="411" spans="1:35" ht="13.5">
      <c r="A411" s="11">
        <v>20</v>
      </c>
      <c r="B411" s="73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7"/>
      <c r="AB411" s="26">
        <f t="shared" si="60"/>
      </c>
      <c r="AC411" s="30">
        <f t="shared" si="61"/>
        <v>0</v>
      </c>
      <c r="AD411" s="30">
        <f t="shared" si="62"/>
        <v>0</v>
      </c>
      <c r="AE411" s="30">
        <f t="shared" si="63"/>
        <v>0</v>
      </c>
      <c r="AF411" s="30">
        <f t="shared" si="64"/>
        <v>0</v>
      </c>
      <c r="AG411" s="21">
        <f t="shared" si="65"/>
      </c>
      <c r="AH411" s="14">
        <f t="shared" si="66"/>
      </c>
      <c r="AI411" s="20">
        <f t="shared" si="67"/>
        <v>0</v>
      </c>
    </row>
    <row r="412" spans="1:35" ht="13.5">
      <c r="A412" s="11">
        <v>21</v>
      </c>
      <c r="B412" s="73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26">
        <f t="shared" si="60"/>
      </c>
      <c r="AC412" s="30">
        <f t="shared" si="61"/>
        <v>0</v>
      </c>
      <c r="AD412" s="30">
        <f t="shared" si="62"/>
        <v>0</v>
      </c>
      <c r="AE412" s="30">
        <f t="shared" si="63"/>
        <v>0</v>
      </c>
      <c r="AF412" s="30">
        <f t="shared" si="64"/>
        <v>0</v>
      </c>
      <c r="AG412" s="21">
        <f t="shared" si="65"/>
      </c>
      <c r="AH412" s="14">
        <f t="shared" si="66"/>
      </c>
      <c r="AI412" s="20">
        <f t="shared" si="67"/>
        <v>0</v>
      </c>
    </row>
    <row r="413" spans="1:35" ht="13.5">
      <c r="A413" s="11">
        <v>22</v>
      </c>
      <c r="B413" s="73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26">
        <f t="shared" si="60"/>
      </c>
      <c r="AC413" s="30">
        <f t="shared" si="61"/>
        <v>0</v>
      </c>
      <c r="AD413" s="30">
        <f t="shared" si="62"/>
        <v>0</v>
      </c>
      <c r="AE413" s="30">
        <f t="shared" si="63"/>
        <v>0</v>
      </c>
      <c r="AF413" s="30">
        <f t="shared" si="64"/>
        <v>0</v>
      </c>
      <c r="AG413" s="21">
        <f t="shared" si="65"/>
      </c>
      <c r="AH413" s="14">
        <f t="shared" si="66"/>
      </c>
      <c r="AI413" s="20">
        <f t="shared" si="67"/>
        <v>0</v>
      </c>
    </row>
    <row r="414" spans="1:35" ht="13.5">
      <c r="A414" s="11">
        <v>23</v>
      </c>
      <c r="B414" s="73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26">
        <f t="shared" si="60"/>
      </c>
      <c r="AC414" s="30">
        <f t="shared" si="61"/>
        <v>0</v>
      </c>
      <c r="AD414" s="30">
        <f t="shared" si="62"/>
        <v>0</v>
      </c>
      <c r="AE414" s="30">
        <f t="shared" si="63"/>
        <v>0</v>
      </c>
      <c r="AF414" s="30">
        <f t="shared" si="64"/>
        <v>0</v>
      </c>
      <c r="AG414" s="21">
        <f t="shared" si="65"/>
      </c>
      <c r="AH414" s="14">
        <f t="shared" si="66"/>
      </c>
      <c r="AI414" s="20">
        <f t="shared" si="67"/>
        <v>0</v>
      </c>
    </row>
    <row r="415" spans="1:35" ht="13.5">
      <c r="A415" s="11">
        <v>24</v>
      </c>
      <c r="B415" s="73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26">
        <f t="shared" si="60"/>
      </c>
      <c r="AC415" s="30">
        <f t="shared" si="61"/>
        <v>0</v>
      </c>
      <c r="AD415" s="30">
        <f t="shared" si="62"/>
        <v>0</v>
      </c>
      <c r="AE415" s="30">
        <f t="shared" si="63"/>
        <v>0</v>
      </c>
      <c r="AF415" s="30">
        <f t="shared" si="64"/>
        <v>0</v>
      </c>
      <c r="AG415" s="21">
        <f t="shared" si="65"/>
      </c>
      <c r="AH415" s="14">
        <f t="shared" si="66"/>
      </c>
      <c r="AI415" s="20">
        <f t="shared" si="67"/>
        <v>0</v>
      </c>
    </row>
    <row r="416" spans="1:35" ht="13.5">
      <c r="A416" s="11">
        <v>25</v>
      </c>
      <c r="B416" s="73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26">
        <f t="shared" si="60"/>
      </c>
      <c r="AC416" s="30">
        <f t="shared" si="61"/>
        <v>0</v>
      </c>
      <c r="AD416" s="30">
        <f t="shared" si="62"/>
        <v>0</v>
      </c>
      <c r="AE416" s="30">
        <f t="shared" si="63"/>
        <v>0</v>
      </c>
      <c r="AF416" s="30">
        <f t="shared" si="64"/>
        <v>0</v>
      </c>
      <c r="AG416" s="21">
        <f t="shared" si="65"/>
      </c>
      <c r="AH416" s="14">
        <f t="shared" si="66"/>
      </c>
      <c r="AI416" s="20">
        <f t="shared" si="67"/>
        <v>0</v>
      </c>
    </row>
    <row r="417" spans="1:35" ht="13.5">
      <c r="A417" s="84" t="s">
        <v>9</v>
      </c>
      <c r="B417" s="33" t="s">
        <v>10</v>
      </c>
      <c r="C417" s="34">
        <f aca="true" t="shared" si="68" ref="C417:AA417">COUNTIF(C392:C416,C390)</f>
        <v>0</v>
      </c>
      <c r="D417" s="34">
        <f t="shared" si="68"/>
        <v>0</v>
      </c>
      <c r="E417" s="34">
        <f t="shared" si="68"/>
        <v>0</v>
      </c>
      <c r="F417" s="34">
        <f t="shared" si="68"/>
        <v>0</v>
      </c>
      <c r="G417" s="34">
        <f t="shared" si="68"/>
        <v>0</v>
      </c>
      <c r="H417" s="34">
        <f t="shared" si="68"/>
        <v>0</v>
      </c>
      <c r="I417" s="34">
        <f t="shared" si="68"/>
        <v>0</v>
      </c>
      <c r="J417" s="34">
        <f t="shared" si="68"/>
        <v>0</v>
      </c>
      <c r="K417" s="34">
        <f t="shared" si="68"/>
        <v>0</v>
      </c>
      <c r="L417" s="34">
        <f t="shared" si="68"/>
        <v>0</v>
      </c>
      <c r="M417" s="34">
        <f t="shared" si="68"/>
        <v>0</v>
      </c>
      <c r="N417" s="34">
        <f t="shared" si="68"/>
        <v>0</v>
      </c>
      <c r="O417" s="34">
        <f t="shared" si="68"/>
        <v>0</v>
      </c>
      <c r="P417" s="34">
        <f t="shared" si="68"/>
        <v>0</v>
      </c>
      <c r="Q417" s="34">
        <f t="shared" si="68"/>
        <v>0</v>
      </c>
      <c r="R417" s="34">
        <f t="shared" si="68"/>
        <v>0</v>
      </c>
      <c r="S417" s="34">
        <f t="shared" si="68"/>
        <v>0</v>
      </c>
      <c r="T417" s="34">
        <f t="shared" si="68"/>
        <v>0</v>
      </c>
      <c r="U417" s="34">
        <f t="shared" si="68"/>
        <v>0</v>
      </c>
      <c r="V417" s="34">
        <f t="shared" si="68"/>
        <v>0</v>
      </c>
      <c r="W417" s="34">
        <f t="shared" si="68"/>
        <v>0</v>
      </c>
      <c r="X417" s="34">
        <f t="shared" si="68"/>
        <v>0</v>
      </c>
      <c r="Y417" s="34">
        <f t="shared" si="68"/>
        <v>0</v>
      </c>
      <c r="Z417" s="34">
        <f t="shared" si="68"/>
        <v>0</v>
      </c>
      <c r="AA417" s="34">
        <f t="shared" si="68"/>
        <v>0</v>
      </c>
      <c r="AB417" s="35"/>
      <c r="AC417" s="35"/>
      <c r="AD417" s="35"/>
      <c r="AE417" s="35"/>
      <c r="AF417" s="35"/>
      <c r="AG417" s="36"/>
      <c r="AH417" s="37"/>
      <c r="AI417" s="20"/>
    </row>
    <row r="418" spans="1:35" ht="13.5">
      <c r="A418" s="84"/>
      <c r="B418" s="38" t="s">
        <v>11</v>
      </c>
      <c r="C418" s="22">
        <f aca="true" t="shared" si="69" ref="C418:AA418">COUNTIF(C392:C416,"&gt;0")-COUNTIF(C392:C416,C390)</f>
        <v>0</v>
      </c>
      <c r="D418" s="22">
        <f t="shared" si="69"/>
        <v>0</v>
      </c>
      <c r="E418" s="22">
        <f t="shared" si="69"/>
        <v>0</v>
      </c>
      <c r="F418" s="22">
        <f t="shared" si="69"/>
        <v>0</v>
      </c>
      <c r="G418" s="22">
        <f t="shared" si="69"/>
        <v>0</v>
      </c>
      <c r="H418" s="22">
        <f t="shared" si="69"/>
        <v>0</v>
      </c>
      <c r="I418" s="22">
        <f t="shared" si="69"/>
        <v>0</v>
      </c>
      <c r="J418" s="22">
        <f t="shared" si="69"/>
        <v>0</v>
      </c>
      <c r="K418" s="22">
        <f t="shared" si="69"/>
        <v>0</v>
      </c>
      <c r="L418" s="22">
        <f t="shared" si="69"/>
        <v>0</v>
      </c>
      <c r="M418" s="22">
        <f t="shared" si="69"/>
        <v>0</v>
      </c>
      <c r="N418" s="22">
        <f t="shared" si="69"/>
        <v>0</v>
      </c>
      <c r="O418" s="22">
        <f t="shared" si="69"/>
        <v>0</v>
      </c>
      <c r="P418" s="22">
        <f t="shared" si="69"/>
        <v>0</v>
      </c>
      <c r="Q418" s="22">
        <f t="shared" si="69"/>
        <v>0</v>
      </c>
      <c r="R418" s="22">
        <f t="shared" si="69"/>
        <v>0</v>
      </c>
      <c r="S418" s="22">
        <f t="shared" si="69"/>
        <v>0</v>
      </c>
      <c r="T418" s="22">
        <f t="shared" si="69"/>
        <v>0</v>
      </c>
      <c r="U418" s="22">
        <f t="shared" si="69"/>
        <v>0</v>
      </c>
      <c r="V418" s="22">
        <f t="shared" si="69"/>
        <v>0</v>
      </c>
      <c r="W418" s="22">
        <f t="shared" si="69"/>
        <v>0</v>
      </c>
      <c r="X418" s="22">
        <f t="shared" si="69"/>
        <v>0</v>
      </c>
      <c r="Y418" s="22">
        <f t="shared" si="69"/>
        <v>0</v>
      </c>
      <c r="Z418" s="22">
        <f t="shared" si="69"/>
        <v>0</v>
      </c>
      <c r="AA418" s="22">
        <f t="shared" si="69"/>
        <v>0</v>
      </c>
      <c r="AB418" s="30"/>
      <c r="AC418" s="30"/>
      <c r="AD418" s="30"/>
      <c r="AE418" s="30"/>
      <c r="AF418" s="30"/>
      <c r="AG418" s="39"/>
      <c r="AH418" s="40"/>
      <c r="AI418" s="20"/>
    </row>
    <row r="419" spans="1:35" ht="13.5">
      <c r="A419" s="84"/>
      <c r="B419" s="38" t="s">
        <v>12</v>
      </c>
      <c r="C419" s="22">
        <f aca="true" t="shared" si="70" ref="C419:AA419">COUNTIF(C392:C416,"0")</f>
        <v>0</v>
      </c>
      <c r="D419" s="22">
        <f t="shared" si="70"/>
        <v>0</v>
      </c>
      <c r="E419" s="22">
        <f t="shared" si="70"/>
        <v>0</v>
      </c>
      <c r="F419" s="22">
        <f t="shared" si="70"/>
        <v>0</v>
      </c>
      <c r="G419" s="22">
        <f t="shared" si="70"/>
        <v>0</v>
      </c>
      <c r="H419" s="22">
        <f t="shared" si="70"/>
        <v>0</v>
      </c>
      <c r="I419" s="22">
        <f t="shared" si="70"/>
        <v>0</v>
      </c>
      <c r="J419" s="22">
        <f t="shared" si="70"/>
        <v>0</v>
      </c>
      <c r="K419" s="22">
        <f t="shared" si="70"/>
        <v>0</v>
      </c>
      <c r="L419" s="22">
        <f t="shared" si="70"/>
        <v>0</v>
      </c>
      <c r="M419" s="22">
        <f t="shared" si="70"/>
        <v>0</v>
      </c>
      <c r="N419" s="22">
        <f t="shared" si="70"/>
        <v>0</v>
      </c>
      <c r="O419" s="22">
        <f t="shared" si="70"/>
        <v>0</v>
      </c>
      <c r="P419" s="22">
        <f t="shared" si="70"/>
        <v>0</v>
      </c>
      <c r="Q419" s="22">
        <f t="shared" si="70"/>
        <v>0</v>
      </c>
      <c r="R419" s="22">
        <f t="shared" si="70"/>
        <v>0</v>
      </c>
      <c r="S419" s="22">
        <f t="shared" si="70"/>
        <v>0</v>
      </c>
      <c r="T419" s="22">
        <f t="shared" si="70"/>
        <v>0</v>
      </c>
      <c r="U419" s="22">
        <f t="shared" si="70"/>
        <v>0</v>
      </c>
      <c r="V419" s="22">
        <f t="shared" si="70"/>
        <v>0</v>
      </c>
      <c r="W419" s="22">
        <f t="shared" si="70"/>
        <v>0</v>
      </c>
      <c r="X419" s="22">
        <f t="shared" si="70"/>
        <v>0</v>
      </c>
      <c r="Y419" s="22">
        <f t="shared" si="70"/>
        <v>0</v>
      </c>
      <c r="Z419" s="22">
        <f t="shared" si="70"/>
        <v>0</v>
      </c>
      <c r="AA419" s="22">
        <f t="shared" si="70"/>
        <v>0</v>
      </c>
      <c r="AB419" s="30"/>
      <c r="AC419" s="30"/>
      <c r="AD419" s="30"/>
      <c r="AE419" s="30"/>
      <c r="AF419" s="30"/>
      <c r="AG419" s="39"/>
      <c r="AH419" s="40"/>
      <c r="AI419" s="20"/>
    </row>
    <row r="420" spans="1:35" ht="14.25" thickBot="1">
      <c r="A420" s="85"/>
      <c r="B420" s="41" t="s">
        <v>13</v>
      </c>
      <c r="C420" s="42">
        <f aca="true" t="shared" si="71" ref="C420:AA420">COUNTIF(C392:C416,"x")</f>
        <v>0</v>
      </c>
      <c r="D420" s="42">
        <f t="shared" si="71"/>
        <v>0</v>
      </c>
      <c r="E420" s="42">
        <f t="shared" si="71"/>
        <v>0</v>
      </c>
      <c r="F420" s="42">
        <f t="shared" si="71"/>
        <v>0</v>
      </c>
      <c r="G420" s="42">
        <f t="shared" si="71"/>
        <v>0</v>
      </c>
      <c r="H420" s="42">
        <f t="shared" si="71"/>
        <v>0</v>
      </c>
      <c r="I420" s="42">
        <f t="shared" si="71"/>
        <v>0</v>
      </c>
      <c r="J420" s="42">
        <f t="shared" si="71"/>
        <v>0</v>
      </c>
      <c r="K420" s="42">
        <f t="shared" si="71"/>
        <v>0</v>
      </c>
      <c r="L420" s="42">
        <f t="shared" si="71"/>
        <v>0</v>
      </c>
      <c r="M420" s="42">
        <f t="shared" si="71"/>
        <v>0</v>
      </c>
      <c r="N420" s="42">
        <f t="shared" si="71"/>
        <v>0</v>
      </c>
      <c r="O420" s="42">
        <f t="shared" si="71"/>
        <v>0</v>
      </c>
      <c r="P420" s="42">
        <f t="shared" si="71"/>
        <v>0</v>
      </c>
      <c r="Q420" s="42">
        <f t="shared" si="71"/>
        <v>0</v>
      </c>
      <c r="R420" s="42">
        <f t="shared" si="71"/>
        <v>0</v>
      </c>
      <c r="S420" s="42">
        <f t="shared" si="71"/>
        <v>0</v>
      </c>
      <c r="T420" s="42">
        <f t="shared" si="71"/>
        <v>0</v>
      </c>
      <c r="U420" s="42">
        <f t="shared" si="71"/>
        <v>0</v>
      </c>
      <c r="V420" s="42">
        <f t="shared" si="71"/>
        <v>0</v>
      </c>
      <c r="W420" s="42">
        <f t="shared" si="71"/>
        <v>0</v>
      </c>
      <c r="X420" s="42">
        <f t="shared" si="71"/>
        <v>0</v>
      </c>
      <c r="Y420" s="42">
        <f t="shared" si="71"/>
        <v>0</v>
      </c>
      <c r="Z420" s="42">
        <f t="shared" si="71"/>
        <v>0</v>
      </c>
      <c r="AA420" s="42">
        <f t="shared" si="71"/>
        <v>0</v>
      </c>
      <c r="AB420" s="43"/>
      <c r="AC420" s="43"/>
      <c r="AD420" s="43"/>
      <c r="AE420" s="43"/>
      <c r="AF420" s="43"/>
      <c r="AG420" s="44"/>
      <c r="AH420" s="45"/>
      <c r="AI420" s="20"/>
    </row>
    <row r="421" ht="13.5" thickTop="1"/>
    <row r="423" spans="1:36" ht="18">
      <c r="A423" s="86" t="str">
        <f>P386</f>
        <v>Teste de Matemática                5 º Ano             Turma E             Data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71"/>
      <c r="AJ423" s="71"/>
    </row>
    <row r="425" spans="1:34" ht="18">
      <c r="A425" s="77" t="s">
        <v>18</v>
      </c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  <c r="AG425" s="78"/>
      <c r="AH425" s="78"/>
    </row>
    <row r="428" spans="2:5" ht="12.75">
      <c r="B428" s="57"/>
      <c r="C428" s="58"/>
      <c r="D428" s="58"/>
      <c r="E428" s="59"/>
    </row>
    <row r="429" spans="2:5" ht="12.75">
      <c r="B429" s="75" t="s">
        <v>20</v>
      </c>
      <c r="C429" s="76"/>
      <c r="D429" s="52"/>
      <c r="E429" s="54">
        <f>COUNTA(B392:B416)</f>
        <v>0</v>
      </c>
    </row>
    <row r="430" spans="2:5" ht="12.75">
      <c r="B430" s="55"/>
      <c r="C430" s="51"/>
      <c r="D430" s="51"/>
      <c r="E430" s="56"/>
    </row>
    <row r="431" spans="2:5" ht="12.75">
      <c r="B431" s="53" t="s">
        <v>19</v>
      </c>
      <c r="C431" s="52"/>
      <c r="D431" s="52"/>
      <c r="E431" s="54">
        <f>25-COUNTIF(AB392:AB416,"")</f>
        <v>0</v>
      </c>
    </row>
    <row r="432" spans="2:5" ht="12.75">
      <c r="B432" s="55"/>
      <c r="C432" s="51"/>
      <c r="D432" s="51"/>
      <c r="E432" s="56"/>
    </row>
    <row r="433" spans="2:5" ht="12.75">
      <c r="B433" s="53" t="s">
        <v>21</v>
      </c>
      <c r="C433" s="52" t="s">
        <v>15</v>
      </c>
      <c r="D433" s="52"/>
      <c r="E433" s="54" t="e">
        <f>AVERAGE(AG392:AG416)</f>
        <v>#DIV/0!</v>
      </c>
    </row>
    <row r="434" spans="2:5" ht="12.75">
      <c r="B434" s="55"/>
      <c r="C434" s="51"/>
      <c r="D434" s="51"/>
      <c r="E434" s="56"/>
    </row>
    <row r="435" spans="2:5" ht="12.75">
      <c r="B435" s="53" t="s">
        <v>22</v>
      </c>
      <c r="C435" s="52" t="s">
        <v>15</v>
      </c>
      <c r="D435" s="52"/>
      <c r="E435" s="54" t="e">
        <f>MODE(AG392:AG416)</f>
        <v>#N/A</v>
      </c>
    </row>
    <row r="436" spans="2:5" ht="12.75">
      <c r="B436" s="55"/>
      <c r="C436" s="51"/>
      <c r="D436" s="51"/>
      <c r="E436" s="56"/>
    </row>
    <row r="437" spans="2:5" ht="12.75">
      <c r="B437" s="53" t="s">
        <v>23</v>
      </c>
      <c r="C437" s="52" t="s">
        <v>15</v>
      </c>
      <c r="D437" s="52"/>
      <c r="E437" s="54">
        <f>MAX(AG392:AG416)</f>
        <v>0</v>
      </c>
    </row>
    <row r="438" spans="2:5" ht="12.75">
      <c r="B438" s="55"/>
      <c r="C438" s="51"/>
      <c r="D438" s="51"/>
      <c r="E438" s="56"/>
    </row>
    <row r="439" spans="2:5" ht="12.75">
      <c r="B439" s="53" t="s">
        <v>24</v>
      </c>
      <c r="C439" s="52" t="s">
        <v>15</v>
      </c>
      <c r="D439" s="52"/>
      <c r="E439" s="54">
        <f>MIN(AG392:AG416)</f>
        <v>0</v>
      </c>
    </row>
    <row r="440" spans="2:5" ht="12.75">
      <c r="B440" s="55"/>
      <c r="C440" s="51"/>
      <c r="D440" s="51"/>
      <c r="E440" s="56"/>
    </row>
    <row r="441" spans="2:5" ht="12.75">
      <c r="B441" s="53" t="s">
        <v>25</v>
      </c>
      <c r="C441" s="52"/>
      <c r="D441" s="52"/>
      <c r="E441" s="54">
        <f>COUNTIF(AG392:AG416,"&gt;=50")</f>
        <v>0</v>
      </c>
    </row>
    <row r="442" spans="2:5" ht="12.75">
      <c r="B442" s="55"/>
      <c r="C442" s="51"/>
      <c r="D442" s="51"/>
      <c r="E442" s="56"/>
    </row>
    <row r="443" spans="2:5" ht="12.75">
      <c r="B443" s="53" t="s">
        <v>26</v>
      </c>
      <c r="C443" s="52"/>
      <c r="D443" s="52"/>
      <c r="E443" s="54">
        <f>COUNTIF(AG392:AG416,"&lt;50")</f>
        <v>0</v>
      </c>
    </row>
    <row r="444" spans="2:5" ht="12.75">
      <c r="B444" s="55"/>
      <c r="C444" s="51"/>
      <c r="D444" s="51"/>
      <c r="E444" s="56"/>
    </row>
    <row r="445" spans="2:5" ht="12.75">
      <c r="B445" s="53" t="s">
        <v>33</v>
      </c>
      <c r="C445" s="69">
        <f>COUNTIF(AH392:AH416,"Excelente")</f>
        <v>0</v>
      </c>
      <c r="D445" s="67" t="e">
        <f>ROUND((C445/E431*100),1)</f>
        <v>#DIV/0!</v>
      </c>
      <c r="E445" s="65" t="s">
        <v>15</v>
      </c>
    </row>
    <row r="446" spans="2:5" ht="12.75">
      <c r="B446" s="55"/>
      <c r="C446" s="70"/>
      <c r="D446" s="68"/>
      <c r="E446" s="66"/>
    </row>
    <row r="447" spans="2:5" ht="12.75">
      <c r="B447" s="53" t="s">
        <v>32</v>
      </c>
      <c r="C447" s="69">
        <f>COUNTIF(AH392:AH416,"Sat. Bem")</f>
        <v>0</v>
      </c>
      <c r="D447" s="67" t="e">
        <f>ROUND((C447/E431*100),1)</f>
        <v>#DIV/0!</v>
      </c>
      <c r="E447" s="65" t="s">
        <v>15</v>
      </c>
    </row>
    <row r="448" spans="2:5" ht="12.75">
      <c r="B448" s="55"/>
      <c r="C448" s="70"/>
      <c r="D448" s="68"/>
      <c r="E448" s="66"/>
    </row>
    <row r="449" spans="2:5" ht="12.75">
      <c r="B449" s="53" t="s">
        <v>31</v>
      </c>
      <c r="C449" s="69">
        <f>COUNTIF(AH392:AH416,"Satisfaz")</f>
        <v>0</v>
      </c>
      <c r="D449" s="67" t="e">
        <f>ROUND((C449/E431*100),1)</f>
        <v>#DIV/0!</v>
      </c>
      <c r="E449" s="65" t="s">
        <v>15</v>
      </c>
    </row>
    <row r="450" spans="2:5" ht="12.75">
      <c r="B450" s="55"/>
      <c r="C450" s="70"/>
      <c r="D450" s="68"/>
      <c r="E450" s="66"/>
    </row>
    <row r="451" spans="2:5" ht="12.75">
      <c r="B451" s="53" t="s">
        <v>30</v>
      </c>
      <c r="C451" s="69">
        <f>COUNTIF(AH392:AH416,"Sat. Pouco")</f>
        <v>0</v>
      </c>
      <c r="D451" s="67" t="e">
        <f>ROUND((C451/E431*100),1)</f>
        <v>#DIV/0!</v>
      </c>
      <c r="E451" s="65" t="s">
        <v>15</v>
      </c>
    </row>
    <row r="452" spans="2:5" ht="12.75">
      <c r="B452" s="55"/>
      <c r="C452" s="70"/>
      <c r="D452" s="68"/>
      <c r="E452" s="66"/>
    </row>
    <row r="453" spans="2:5" ht="12.75">
      <c r="B453" s="53" t="s">
        <v>29</v>
      </c>
      <c r="C453" s="69">
        <f>COUNTIF(AH392:AH416,"Não Sat.")</f>
        <v>0</v>
      </c>
      <c r="D453" s="67" t="e">
        <f>ROUND((C453/E431*100),1)</f>
        <v>#DIV/0!</v>
      </c>
      <c r="E453" s="65" t="s">
        <v>15</v>
      </c>
    </row>
    <row r="454" spans="2:5" ht="12.75">
      <c r="B454" s="55"/>
      <c r="C454" s="70"/>
      <c r="D454" s="68"/>
      <c r="E454" s="66"/>
    </row>
    <row r="455" spans="2:5" ht="12.75">
      <c r="B455" s="53" t="s">
        <v>28</v>
      </c>
      <c r="C455" s="69">
        <f>COUNTIF(AH392:AH416,"M. Fraco")</f>
        <v>0</v>
      </c>
      <c r="D455" s="67" t="e">
        <f>ROUND((C455/E431*100),1)</f>
        <v>#DIV/0!</v>
      </c>
      <c r="E455" s="65" t="s">
        <v>15</v>
      </c>
    </row>
    <row r="456" spans="2:5" ht="12.75">
      <c r="B456" s="61"/>
      <c r="C456" s="46"/>
      <c r="D456" s="46"/>
      <c r="E456" s="62"/>
    </row>
    <row r="457" spans="2:5" ht="12.75">
      <c r="B457" s="61"/>
      <c r="C457" s="46"/>
      <c r="D457" s="46"/>
      <c r="E457" s="62"/>
    </row>
    <row r="458" spans="2:5" ht="12.75">
      <c r="B458" s="61"/>
      <c r="C458" s="46"/>
      <c r="D458" s="46"/>
      <c r="E458" s="62"/>
    </row>
    <row r="459" spans="2:5" ht="12.75">
      <c r="B459" s="63"/>
      <c r="C459" s="47"/>
      <c r="D459" s="47"/>
      <c r="E459" s="64"/>
    </row>
  </sheetData>
  <mergeCells count="42">
    <mergeCell ref="C1:M1"/>
    <mergeCell ref="B44:C44"/>
    <mergeCell ref="A40:AH40"/>
    <mergeCell ref="AG4:AH4"/>
    <mergeCell ref="AC4:AF4"/>
    <mergeCell ref="A32:A35"/>
    <mergeCell ref="A38:AH38"/>
    <mergeCell ref="C78:M78"/>
    <mergeCell ref="AC81:AF81"/>
    <mergeCell ref="AG81:AH81"/>
    <mergeCell ref="A109:A112"/>
    <mergeCell ref="A115:AH115"/>
    <mergeCell ref="A117:AH117"/>
    <mergeCell ref="B121:C121"/>
    <mergeCell ref="C155:M155"/>
    <mergeCell ref="AC158:AF158"/>
    <mergeCell ref="AG158:AH158"/>
    <mergeCell ref="A186:A189"/>
    <mergeCell ref="A192:AH192"/>
    <mergeCell ref="A194:AH194"/>
    <mergeCell ref="B198:C198"/>
    <mergeCell ref="C232:M232"/>
    <mergeCell ref="AC235:AF235"/>
    <mergeCell ref="AG235:AH235"/>
    <mergeCell ref="A263:A266"/>
    <mergeCell ref="A269:AH269"/>
    <mergeCell ref="A271:AH271"/>
    <mergeCell ref="B275:C275"/>
    <mergeCell ref="C309:M309"/>
    <mergeCell ref="AC312:AF312"/>
    <mergeCell ref="AG312:AH312"/>
    <mergeCell ref="A340:A343"/>
    <mergeCell ref="A346:AH346"/>
    <mergeCell ref="A348:AH348"/>
    <mergeCell ref="B352:C352"/>
    <mergeCell ref="C386:M386"/>
    <mergeCell ref="A425:AH425"/>
    <mergeCell ref="B429:C429"/>
    <mergeCell ref="AC389:AF389"/>
    <mergeCell ref="AG389:AH389"/>
    <mergeCell ref="A417:A420"/>
    <mergeCell ref="A423:AH423"/>
  </mergeCells>
  <printOptions horizontalCentered="1" verticalCentered="1"/>
  <pageMargins left="0.07874015748031496" right="0.07874015748031496" top="0.5905511811023623" bottom="0.5905511811023623" header="0.31496062992125984" footer="0.31496062992125984"/>
  <pageSetup horizontalDpi="300" verticalDpi="300" orientation="landscape" paperSize="9" r:id="rId3"/>
  <headerFooter alignWithMargins="0">
    <oddHeader>&amp;L&amp;G&amp;C&amp;"Arial,Negrito itálico"&amp;12Escola Básica 2,3 de Fernão do Pó</oddHeader>
    <oddFooter>&amp;L&amp;"Arial,Itálico"&amp;11Departamento de Matemática&amp;C&amp;"Arial,Itálico"&amp;11Ano Lectivo 2007/2008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Marques</dc:creator>
  <cp:keywords/>
  <dc:description/>
  <cp:lastModifiedBy>Min. da Educação</cp:lastModifiedBy>
  <cp:lastPrinted>2007-08-30T13:11:19Z</cp:lastPrinted>
  <dcterms:created xsi:type="dcterms:W3CDTF">2007-05-21T14:54:22Z</dcterms:created>
  <dcterms:modified xsi:type="dcterms:W3CDTF">2007-08-30T14:30:08Z</dcterms:modified>
  <cp:category/>
  <cp:version/>
  <cp:contentType/>
  <cp:contentStatus/>
</cp:coreProperties>
</file>